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8_{7296F5B2-D7C3-4C36-B6E5-77257B12988E}" xr6:coauthVersionLast="31" xr6:coauthVersionMax="31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1 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'SO1 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'SO1 v Pol'!$A$1:$W$137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H40" i="1" s="1"/>
  <c r="I40" i="1" s="1"/>
  <c r="F40" i="1"/>
  <c r="G39" i="1"/>
  <c r="F39" i="1"/>
  <c r="H39" i="1" s="1"/>
  <c r="H42" i="1" s="1"/>
  <c r="G127" i="12"/>
  <c r="BA113" i="12"/>
  <c r="BA78" i="12"/>
  <c r="V8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G12" i="12"/>
  <c r="I12" i="12"/>
  <c r="I11" i="12" s="1"/>
  <c r="K12" i="12"/>
  <c r="M12" i="12"/>
  <c r="O12" i="12"/>
  <c r="O11" i="12" s="1"/>
  <c r="Q12" i="12"/>
  <c r="V12" i="12"/>
  <c r="G13" i="12"/>
  <c r="M13" i="12" s="1"/>
  <c r="I13" i="12"/>
  <c r="K13" i="12"/>
  <c r="K11" i="12" s="1"/>
  <c r="O13" i="12"/>
  <c r="Q13" i="12"/>
  <c r="Q11" i="12" s="1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V11" i="12" s="1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V19" i="12"/>
  <c r="G20" i="12"/>
  <c r="I20" i="12"/>
  <c r="I19" i="12" s="1"/>
  <c r="K20" i="12"/>
  <c r="M20" i="12"/>
  <c r="O20" i="12"/>
  <c r="O19" i="12" s="1"/>
  <c r="Q20" i="12"/>
  <c r="V20" i="12"/>
  <c r="G21" i="12"/>
  <c r="M21" i="12" s="1"/>
  <c r="I21" i="12"/>
  <c r="K21" i="12"/>
  <c r="K19" i="12" s="1"/>
  <c r="O21" i="12"/>
  <c r="Q21" i="12"/>
  <c r="Q19" i="12" s="1"/>
  <c r="V21" i="12"/>
  <c r="G23" i="12"/>
  <c r="I23" i="12"/>
  <c r="K23" i="12"/>
  <c r="M23" i="12"/>
  <c r="O23" i="12"/>
  <c r="Q23" i="12"/>
  <c r="V23" i="12"/>
  <c r="K24" i="12"/>
  <c r="O24" i="12"/>
  <c r="G25" i="12"/>
  <c r="G24" i="12" s="1"/>
  <c r="I25" i="12"/>
  <c r="I24" i="12" s="1"/>
  <c r="K25" i="12"/>
  <c r="M25" i="12"/>
  <c r="M24" i="12" s="1"/>
  <c r="O25" i="12"/>
  <c r="Q25" i="12"/>
  <c r="Q24" i="12" s="1"/>
  <c r="V25" i="12"/>
  <c r="G26" i="12"/>
  <c r="M26" i="12" s="1"/>
  <c r="I26" i="12"/>
  <c r="K26" i="12"/>
  <c r="O26" i="12"/>
  <c r="Q26" i="12"/>
  <c r="V26" i="12"/>
  <c r="V24" i="12" s="1"/>
  <c r="Q27" i="12"/>
  <c r="G28" i="12"/>
  <c r="G27" i="12" s="1"/>
  <c r="I28" i="12"/>
  <c r="K28" i="12"/>
  <c r="K27" i="12" s="1"/>
  <c r="O28" i="12"/>
  <c r="O27" i="12" s="1"/>
  <c r="Q28" i="12"/>
  <c r="V28" i="12"/>
  <c r="V27" i="12" s="1"/>
  <c r="G29" i="12"/>
  <c r="I29" i="12"/>
  <c r="I27" i="12" s="1"/>
  <c r="K29" i="12"/>
  <c r="M29" i="12"/>
  <c r="O29" i="12"/>
  <c r="Q29" i="12"/>
  <c r="V29" i="12"/>
  <c r="G30" i="12"/>
  <c r="K30" i="12"/>
  <c r="G31" i="12"/>
  <c r="I31" i="12"/>
  <c r="I30" i="12" s="1"/>
  <c r="K31" i="12"/>
  <c r="M31" i="12"/>
  <c r="M30" i="12" s="1"/>
  <c r="O31" i="12"/>
  <c r="Q31" i="12"/>
  <c r="Q30" i="12" s="1"/>
  <c r="V31" i="12"/>
  <c r="V30" i="12" s="1"/>
  <c r="G32" i="12"/>
  <c r="M32" i="12" s="1"/>
  <c r="I32" i="12"/>
  <c r="K32" i="12"/>
  <c r="O32" i="12"/>
  <c r="O30" i="12" s="1"/>
  <c r="Q32" i="12"/>
  <c r="V32" i="12"/>
  <c r="Q33" i="12"/>
  <c r="G34" i="12"/>
  <c r="G33" i="12" s="1"/>
  <c r="I34" i="12"/>
  <c r="I33" i="12" s="1"/>
  <c r="K34" i="12"/>
  <c r="K33" i="12" s="1"/>
  <c r="O34" i="12"/>
  <c r="O33" i="12" s="1"/>
  <c r="Q34" i="12"/>
  <c r="V34" i="12"/>
  <c r="V33" i="12" s="1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9" i="12"/>
  <c r="I39" i="12"/>
  <c r="I38" i="12" s="1"/>
  <c r="K39" i="12"/>
  <c r="M39" i="12"/>
  <c r="O39" i="12"/>
  <c r="Q39" i="12"/>
  <c r="Q38" i="12" s="1"/>
  <c r="V39" i="12"/>
  <c r="V38" i="12" s="1"/>
  <c r="G40" i="12"/>
  <c r="M40" i="12" s="1"/>
  <c r="I40" i="12"/>
  <c r="K40" i="12"/>
  <c r="K38" i="12" s="1"/>
  <c r="O40" i="12"/>
  <c r="O38" i="12" s="1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G47" i="12"/>
  <c r="I47" i="12"/>
  <c r="I46" i="12" s="1"/>
  <c r="K47" i="12"/>
  <c r="M47" i="12"/>
  <c r="O47" i="12"/>
  <c r="Q47" i="12"/>
  <c r="Q46" i="12" s="1"/>
  <c r="V47" i="12"/>
  <c r="V46" i="12" s="1"/>
  <c r="G49" i="12"/>
  <c r="M49" i="12" s="1"/>
  <c r="I49" i="12"/>
  <c r="K49" i="12"/>
  <c r="K46" i="12" s="1"/>
  <c r="O49" i="12"/>
  <c r="O46" i="12" s="1"/>
  <c r="Q49" i="12"/>
  <c r="V49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V54" i="12"/>
  <c r="G55" i="12"/>
  <c r="I55" i="12"/>
  <c r="I54" i="12" s="1"/>
  <c r="K55" i="12"/>
  <c r="M55" i="12"/>
  <c r="M54" i="12" s="1"/>
  <c r="O55" i="12"/>
  <c r="O54" i="12" s="1"/>
  <c r="Q55" i="12"/>
  <c r="Q54" i="12" s="1"/>
  <c r="V55" i="12"/>
  <c r="G56" i="12"/>
  <c r="M56" i="12" s="1"/>
  <c r="I56" i="12"/>
  <c r="K56" i="12"/>
  <c r="K54" i="12" s="1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O60" i="12"/>
  <c r="G61" i="12"/>
  <c r="M61" i="12" s="1"/>
  <c r="I61" i="12"/>
  <c r="I60" i="12" s="1"/>
  <c r="K61" i="12"/>
  <c r="K60" i="12" s="1"/>
  <c r="O61" i="12"/>
  <c r="Q61" i="12"/>
  <c r="Q60" i="12" s="1"/>
  <c r="V61" i="12"/>
  <c r="G62" i="12"/>
  <c r="G60" i="12" s="1"/>
  <c r="I62" i="12"/>
  <c r="K62" i="12"/>
  <c r="O62" i="12"/>
  <c r="Q62" i="12"/>
  <c r="V62" i="12"/>
  <c r="V60" i="12" s="1"/>
  <c r="G63" i="12"/>
  <c r="I63" i="12"/>
  <c r="K63" i="12"/>
  <c r="M63" i="12"/>
  <c r="O63" i="12"/>
  <c r="Q63" i="12"/>
  <c r="V63" i="12"/>
  <c r="G64" i="12"/>
  <c r="G65" i="12"/>
  <c r="I65" i="12"/>
  <c r="I64" i="12" s="1"/>
  <c r="K65" i="12"/>
  <c r="M65" i="12"/>
  <c r="O65" i="12"/>
  <c r="Q65" i="12"/>
  <c r="Q64" i="12" s="1"/>
  <c r="V65" i="12"/>
  <c r="V64" i="12" s="1"/>
  <c r="G66" i="12"/>
  <c r="M66" i="12" s="1"/>
  <c r="I66" i="12"/>
  <c r="K66" i="12"/>
  <c r="K64" i="12" s="1"/>
  <c r="O66" i="12"/>
  <c r="O64" i="12" s="1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G73" i="12"/>
  <c r="I73" i="12"/>
  <c r="I72" i="12" s="1"/>
  <c r="K73" i="12"/>
  <c r="M73" i="12"/>
  <c r="O73" i="12"/>
  <c r="Q73" i="12"/>
  <c r="Q72" i="12" s="1"/>
  <c r="V73" i="12"/>
  <c r="V72" i="12" s="1"/>
  <c r="G74" i="12"/>
  <c r="M74" i="12" s="1"/>
  <c r="I74" i="12"/>
  <c r="K74" i="12"/>
  <c r="K72" i="12" s="1"/>
  <c r="O74" i="12"/>
  <c r="O72" i="12" s="1"/>
  <c r="Q74" i="12"/>
  <c r="V74" i="12"/>
  <c r="G75" i="12"/>
  <c r="I75" i="12"/>
  <c r="K75" i="12"/>
  <c r="M75" i="12"/>
  <c r="O75" i="12"/>
  <c r="Q75" i="12"/>
  <c r="V75" i="12"/>
  <c r="G77" i="12"/>
  <c r="M77" i="12" s="1"/>
  <c r="I77" i="12"/>
  <c r="I76" i="12" s="1"/>
  <c r="K77" i="12"/>
  <c r="K76" i="12" s="1"/>
  <c r="O77" i="12"/>
  <c r="Q77" i="12"/>
  <c r="Q76" i="12" s="1"/>
  <c r="V77" i="12"/>
  <c r="G79" i="12"/>
  <c r="G76" i="12" s="1"/>
  <c r="I79" i="12"/>
  <c r="K79" i="12"/>
  <c r="O79" i="12"/>
  <c r="Q79" i="12"/>
  <c r="V79" i="12"/>
  <c r="V76" i="12" s="1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O76" i="12" s="1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I90" i="12"/>
  <c r="G91" i="12"/>
  <c r="M91" i="12" s="1"/>
  <c r="I91" i="12"/>
  <c r="K91" i="12"/>
  <c r="K90" i="12" s="1"/>
  <c r="O91" i="12"/>
  <c r="O90" i="12" s="1"/>
  <c r="Q91" i="12"/>
  <c r="V91" i="12"/>
  <c r="V90" i="12" s="1"/>
  <c r="G92" i="12"/>
  <c r="I92" i="12"/>
  <c r="K92" i="12"/>
  <c r="M92" i="12"/>
  <c r="O92" i="12"/>
  <c r="Q92" i="12"/>
  <c r="Q90" i="12" s="1"/>
  <c r="V92" i="12"/>
  <c r="G93" i="12"/>
  <c r="G90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I96" i="12"/>
  <c r="V96" i="12"/>
  <c r="G97" i="12"/>
  <c r="M97" i="12" s="1"/>
  <c r="M96" i="12" s="1"/>
  <c r="I97" i="12"/>
  <c r="K97" i="12"/>
  <c r="K96" i="12" s="1"/>
  <c r="O97" i="12"/>
  <c r="O96" i="12" s="1"/>
  <c r="Q97" i="12"/>
  <c r="Q96" i="12" s="1"/>
  <c r="V97" i="12"/>
  <c r="G99" i="12"/>
  <c r="I99" i="12"/>
  <c r="K99" i="12"/>
  <c r="K98" i="12" s="1"/>
  <c r="M99" i="12"/>
  <c r="O99" i="12"/>
  <c r="O98" i="12" s="1"/>
  <c r="Q99" i="12"/>
  <c r="V99" i="12"/>
  <c r="V98" i="12" s="1"/>
  <c r="G100" i="12"/>
  <c r="I100" i="12"/>
  <c r="K100" i="12"/>
  <c r="M100" i="12"/>
  <c r="O100" i="12"/>
  <c r="Q100" i="12"/>
  <c r="Q98" i="12" s="1"/>
  <c r="V100" i="12"/>
  <c r="G101" i="12"/>
  <c r="G98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I98" i="12" s="1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G107" i="12"/>
  <c r="I107" i="12"/>
  <c r="K107" i="12"/>
  <c r="K106" i="12" s="1"/>
  <c r="M107" i="12"/>
  <c r="O107" i="12"/>
  <c r="O106" i="12" s="1"/>
  <c r="Q107" i="12"/>
  <c r="V107" i="12"/>
  <c r="V106" i="12" s="1"/>
  <c r="G108" i="12"/>
  <c r="I108" i="12"/>
  <c r="K108" i="12"/>
  <c r="M108" i="12"/>
  <c r="M106" i="12" s="1"/>
  <c r="O108" i="12"/>
  <c r="Q108" i="12"/>
  <c r="Q106" i="12" s="1"/>
  <c r="V108" i="12"/>
  <c r="V109" i="12"/>
  <c r="G110" i="12"/>
  <c r="M110" i="12" s="1"/>
  <c r="I110" i="12"/>
  <c r="I109" i="12" s="1"/>
  <c r="K110" i="12"/>
  <c r="K109" i="12" s="1"/>
  <c r="O110" i="12"/>
  <c r="Q110" i="12"/>
  <c r="Q109" i="12" s="1"/>
  <c r="V110" i="12"/>
  <c r="G115" i="12"/>
  <c r="G109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O109" i="12" s="1"/>
  <c r="Q120" i="12"/>
  <c r="V120" i="12"/>
  <c r="G121" i="12"/>
  <c r="I121" i="12"/>
  <c r="K121" i="12"/>
  <c r="M121" i="12"/>
  <c r="O121" i="12"/>
  <c r="Q121" i="12"/>
  <c r="V121" i="12"/>
  <c r="O122" i="12"/>
  <c r="V122" i="12"/>
  <c r="G123" i="12"/>
  <c r="M123" i="12" s="1"/>
  <c r="I123" i="12"/>
  <c r="I122" i="12" s="1"/>
  <c r="K123" i="12"/>
  <c r="O123" i="12"/>
  <c r="Q123" i="12"/>
  <c r="Q122" i="12" s="1"/>
  <c r="V123" i="12"/>
  <c r="G124" i="12"/>
  <c r="G122" i="12" s="1"/>
  <c r="I124" i="12"/>
  <c r="K124" i="12"/>
  <c r="K122" i="12" s="1"/>
  <c r="O124" i="12"/>
  <c r="Q124" i="12"/>
  <c r="V124" i="12"/>
  <c r="AE127" i="12"/>
  <c r="AF127" i="12"/>
  <c r="I20" i="1"/>
  <c r="I19" i="1"/>
  <c r="I18" i="1"/>
  <c r="I17" i="1"/>
  <c r="F42" i="1"/>
  <c r="G42" i="1"/>
  <c r="G25" i="1" s="1"/>
  <c r="A25" i="1" s="1"/>
  <c r="A26" i="1" s="1"/>
  <c r="G26" i="1" s="1"/>
  <c r="H41" i="1"/>
  <c r="I41" i="1" s="1"/>
  <c r="I69" i="1" l="1"/>
  <c r="J68" i="1" s="1"/>
  <c r="I16" i="1"/>
  <c r="I21" i="1" s="1"/>
  <c r="G28" i="1"/>
  <c r="G23" i="1"/>
  <c r="M90" i="12"/>
  <c r="M38" i="12"/>
  <c r="M46" i="12"/>
  <c r="M19" i="12"/>
  <c r="M11" i="12"/>
  <c r="M109" i="12"/>
  <c r="M64" i="12"/>
  <c r="M72" i="12"/>
  <c r="G54" i="12"/>
  <c r="G96" i="12"/>
  <c r="G38" i="12"/>
  <c r="M101" i="12"/>
  <c r="M98" i="12" s="1"/>
  <c r="M93" i="12"/>
  <c r="M34" i="12"/>
  <c r="M33" i="12" s="1"/>
  <c r="M9" i="12"/>
  <c r="M8" i="12" s="1"/>
  <c r="M124" i="12"/>
  <c r="M122" i="12" s="1"/>
  <c r="M115" i="12"/>
  <c r="M79" i="12"/>
  <c r="M76" i="12" s="1"/>
  <c r="M62" i="12"/>
  <c r="M60" i="12" s="1"/>
  <c r="M28" i="12"/>
  <c r="M27" i="12" s="1"/>
  <c r="I39" i="1"/>
  <c r="I42" i="1" s="1"/>
  <c r="J28" i="1"/>
  <c r="J26" i="1"/>
  <c r="G38" i="1"/>
  <c r="F38" i="1"/>
  <c r="J23" i="1"/>
  <c r="J24" i="1"/>
  <c r="J25" i="1"/>
  <c r="J27" i="1"/>
  <c r="E24" i="1"/>
  <c r="E26" i="1"/>
  <c r="J62" i="1" l="1"/>
  <c r="J54" i="1"/>
  <c r="J65" i="1"/>
  <c r="J53" i="1"/>
  <c r="J49" i="1"/>
  <c r="J63" i="1"/>
  <c r="J66" i="1"/>
  <c r="J59" i="1"/>
  <c r="J64" i="1"/>
  <c r="J61" i="1"/>
  <c r="J50" i="1"/>
  <c r="J67" i="1"/>
  <c r="J58" i="1"/>
  <c r="J57" i="1"/>
  <c r="J51" i="1"/>
  <c r="J60" i="1"/>
  <c r="J56" i="1"/>
  <c r="J52" i="1"/>
  <c r="J55" i="1"/>
  <c r="A23" i="1"/>
  <c r="A24" i="1" s="1"/>
  <c r="G24" i="1" s="1"/>
  <c r="A27" i="1" s="1"/>
  <c r="A29" i="1" s="1"/>
  <c r="G29" i="1" s="1"/>
  <c r="G27" i="1" s="1"/>
  <c r="J39" i="1"/>
  <c r="J42" i="1" s="1"/>
  <c r="J40" i="1"/>
  <c r="J41" i="1"/>
  <c r="J6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<sst xmlns="http://schemas.openxmlformats.org/spreadsheetml/2006/main" count="815" uniqueCount="333">
  <si>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</si>
  <si>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</si>
  <si>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</si>
  <si>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</si>
  <si>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</si>
  <si>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</si>
  <si>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</si>
  <si>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</si>
  <si>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</si>
  <si>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</si>
  <si>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</si>
  <si>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</si>
  <si>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</si>
  <si>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</si>
  <si>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</si>
  <si>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</si>
  <si>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</si>
  <si>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</si>
  <si>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</si>
  <si>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</si>
  <si>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</si>
  <si>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</si>
  <si>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</si>
  <si>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</si>
  <si>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</si>
  <si>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</si>
  <si>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</si>
  <si>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</si>
  <si>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</si>
  <si>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</si>
  <si>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</si>
  <si>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</si>
  <si>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</si>
  <si>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</si>
  <si>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</si>
  <si>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</si>
  <si>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</si>
  <si>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</si>
  <si>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</si>
  <si>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</si>
  <si>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</si>
  <si>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</si>
  <si>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</si>
  <si>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Architektonicko-stavební řešení</t>
  </si>
  <si>
    <t>SO1</t>
  </si>
  <si>
    <t>Kotelna</t>
  </si>
  <si>
    <t>Objekt:</t>
  </si>
  <si>
    <t>Rozpočet:</t>
  </si>
  <si>
    <t>Z 18-204-1</t>
  </si>
  <si>
    <t>Rekonstrukce kotelny v objektu SKM, Sladkého 13, Brno</t>
  </si>
  <si>
    <t>Stavba</t>
  </si>
  <si>
    <t>Celkem za stavbu</t>
  </si>
  <si>
    <t>CZK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</si>
  <si>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</si>
  <si>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</si>
  <si>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</si>
  <si>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</si>
  <si>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</si>
  <si>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</si>
  <si>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6</t>
  </si>
  <si>
    <t>Úpravy povrchu, podlahy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</si>
  <si>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</si>
  <si>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</si>
  <si>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</si>
  <si>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</si>
  <si>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</si>
  <si>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</si>
  <si>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</si>
  <si>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</si>
  <si>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</si>
  <si>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</si>
  <si>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</si>
  <si>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</si>
  <si>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</si>
  <si>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</si>
  <si>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</si>
  <si>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</si>
  <si>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725</t>
  </si>
  <si>
    <t>Zařizovací předměty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</si>
  <si>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</si>
  <si>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</si>
  <si>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</si>
  <si>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</si>
  <si>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</si>
  <si>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</si>
  <si>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</si>
  <si>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</si>
  <si>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</si>
  <si>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</si>
  <si>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9</t>
  </si>
  <si>
    <t>Přesuny suti a vybouraných hmot</t>
  </si>
  <si>
    <t>PSU</t>
  </si>
  <si>
    <t>D96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</si>
  <si>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</si>
  <si>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</si>
  <si>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</si>
  <si>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</si>
  <si>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</si>
  <si>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</si>
  <si>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</si>
  <si>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</si>
  <si>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</si>
  <si>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</si>
  <si>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</si>
  <si>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</si>
  <si>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</si>
  <si>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</si>
  <si>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</si>
  <si>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</si>
  <si>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</si>
  <si>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</si>
  <si>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</si>
  <si>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</si>
  <si>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</si>
  <si>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</si>
  <si>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</si>
  <si>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</si>
  <si>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</si>
  <si>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</si>
  <si>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</si>
  <si>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</si>
  <si>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273321411</t>
  </si>
  <si>
    <t>Železobeton základových desek C 25/30</t>
  </si>
  <si>
    <t>m3</t>
  </si>
  <si>
    <t>RTS 18/ I</t>
  </si>
  <si>
    <t>Indiv</t>
  </si>
  <si>
    <t>POL1_</t>
  </si>
  <si>
    <t>279361821</t>
  </si>
  <si>
    <t>Výztuž základových zdí z betonář. oceli 10 505 (R)</t>
  </si>
  <si>
    <t>t</t>
  </si>
  <si>
    <t>310236251</t>
  </si>
  <si>
    <t>Zazdívka otvorů pl.0, 09 m2 cihlami, tl. zdi 45 cm, s použitím suché maltové směsi</t>
  </si>
  <si>
    <t>kus</t>
  </si>
  <si>
    <t>310237251</t>
  </si>
  <si>
    <t>Zazdívka otvorů pl. 0,25 m2 cihlami, tl. zdi 45 cm, s použitím suché maltové směsi</t>
  </si>
  <si>
    <t>310238211</t>
  </si>
  <si>
    <t>Zazdívka otvorů plochy do 1 m2 cihlami na MVC</t>
  </si>
  <si>
    <t>311238114</t>
  </si>
  <si>
    <t>Zdivoz cihel tvárnic  P15 na MC 10, tl. 240 mm</t>
  </si>
  <si>
    <t>m2</t>
  </si>
  <si>
    <t>317121047</t>
  </si>
  <si>
    <t>Překlad nenosný pórobeton, světlost otv. do 105 cm, překlad nenosn</t>
  </si>
  <si>
    <t>331231126</t>
  </si>
  <si>
    <t>Zdivo pilířů na MC 10, s použitím suché maltové směsi</t>
  </si>
  <si>
    <t>342255028</t>
  </si>
  <si>
    <t>Příčky z desek plynosilikátových tl. 15 cm</t>
  </si>
  <si>
    <t>602011114</t>
  </si>
  <si>
    <t>Omítka jádrová soklová, ručně, tloušťka vrstvy 20 mm</t>
  </si>
  <si>
    <t>611421221</t>
  </si>
  <si>
    <t>Oprava váp.omítek stropů do 10% plochy - hladkých</t>
  </si>
  <si>
    <t>Včetně pomocného pracovního lešení o výšce podlahy do 1900 mm a pro zatížení do 1,5 kPa.</t>
  </si>
  <si>
    <t>POP</t>
  </si>
  <si>
    <t>612421626</t>
  </si>
  <si>
    <t>Omítka vnitřní zdiva, MVC, hladká</t>
  </si>
  <si>
    <t>611422421</t>
  </si>
  <si>
    <t>Oprava omítek stropů žb.žebr.do 50% pl.- hladkých</t>
  </si>
  <si>
    <t>613441141</t>
  </si>
  <si>
    <t>Omítka sloupů/pilířů hladká s plochami rovnými</t>
  </si>
  <si>
    <t>622323131</t>
  </si>
  <si>
    <t>Zateplovací systém, fasáda, EPS F tl. 80 mm, s omítkou silikonovou</t>
  </si>
  <si>
    <t>627452111</t>
  </si>
  <si>
    <t>Spárování maltou MCs zapuštěné rovné, zdí z cihel</t>
  </si>
  <si>
    <t>RTS 17/ I</t>
  </si>
  <si>
    <t>941955001</t>
  </si>
  <si>
    <t>Lešení lehké pomocné, výška podlahy do 1,2 m</t>
  </si>
  <si>
    <t>941955004</t>
  </si>
  <si>
    <t>Lešení lehké pomocné, výška podlahy do 3,5 m</t>
  </si>
  <si>
    <t>952901111</t>
  </si>
  <si>
    <t>Vyčištění budov o výšce podlaží do 4 m</t>
  </si>
  <si>
    <t>952901221</t>
  </si>
  <si>
    <t>Vyčištění průmyslových budov a objektů výrobních</t>
  </si>
  <si>
    <t>44984142RX</t>
  </si>
  <si>
    <t>Přístroj hasicí práškový/sněhový 6kg, vč. zavěšení a konzoly</t>
  </si>
  <si>
    <t>Vlastní</t>
  </si>
  <si>
    <t>POL3_</t>
  </si>
  <si>
    <t>999281105</t>
  </si>
  <si>
    <t>Přesun hmot pro opravy a údržbu do výšky 6 m</t>
  </si>
  <si>
    <t>POL7_</t>
  </si>
  <si>
    <t>961055111</t>
  </si>
  <si>
    <t>Bourání základů železobetonových</t>
  </si>
  <si>
    <t>965081712</t>
  </si>
  <si>
    <t>Bourání dlažeb keramických tl.10 mm, pl. do 1 m2, ručně, dlaždice keramické</t>
  </si>
  <si>
    <t>968071125</t>
  </si>
  <si>
    <t>Vyvěšení, zavěšení kovových křídel dveří pl. 2 m2</t>
  </si>
  <si>
    <t>968072354</t>
  </si>
  <si>
    <t>Vybourání kovových rámů oken zdvojených pl. 1 m2</t>
  </si>
  <si>
    <t>968072455</t>
  </si>
  <si>
    <t>Vybourání kovových dveřních zárubní pl. do 2 m2</t>
  </si>
  <si>
    <t>978041108</t>
  </si>
  <si>
    <t>Odstranění KZS EPS F tl. 80 mm s omítkou</t>
  </si>
  <si>
    <t xml:space="preserve">966186   </t>
  </si>
  <si>
    <t>DEMONTÁŽ KONSTRUKCÍ KOVOVÝCH S ODVOZEM DO 12KM</t>
  </si>
  <si>
    <t>POL2_</t>
  </si>
  <si>
    <t>971033351</t>
  </si>
  <si>
    <t>Vybourání otv. zeď cihel. pl.0,09 m2, tl.45cm, MVC</t>
  </si>
  <si>
    <t>Včetně pomocného lešení o výšce podlahy do 1900 mm a pro zatížení do 1,5 kPa  (150 kg/m2).</t>
  </si>
  <si>
    <t>971033451</t>
  </si>
  <si>
    <t>Vybourání otv. zeď cihel. pl.0,25 m2, tl.45cm, MVC</t>
  </si>
  <si>
    <t>971033581</t>
  </si>
  <si>
    <t>Vybourání otv. zeď cihel. pl.1 m2, tl.90 cm, MVC</t>
  </si>
  <si>
    <t>971042231</t>
  </si>
  <si>
    <t>Vybourání otvorů zdi betonové 0,0225 m2, tl. 15 cm</t>
  </si>
  <si>
    <t>971100021</t>
  </si>
  <si>
    <t>Vybourání otvorů ve zdivu cihelném, tloušťka 45 cm</t>
  </si>
  <si>
    <t>421958111</t>
  </si>
  <si>
    <t>Zábranas  dřevěným zábradlím, zřízení a odstranění</t>
  </si>
  <si>
    <t>431351121</t>
  </si>
  <si>
    <t>Bednění desek komínových- zřízení</t>
  </si>
  <si>
    <t>431351122</t>
  </si>
  <si>
    <t>Bednění desek komín.odstranění</t>
  </si>
  <si>
    <t>59226120.ARX</t>
  </si>
  <si>
    <t>Deska zákrytová komínová monolitická železobetonová C30/35, 3,6x1,6*0,1</t>
  </si>
  <si>
    <t>999281112</t>
  </si>
  <si>
    <t>Přesun hmot pro opravy a údržbu do výšky 36 m</t>
  </si>
  <si>
    <t>711141559</t>
  </si>
  <si>
    <t>Izolace proti vlhk. vodorovná pásy přitavením, 1 vrstva - včetně dodávky pásu tl. 3,5mm</t>
  </si>
  <si>
    <t>11163111</t>
  </si>
  <si>
    <t xml:space="preserve">Lak asfaltový izolační </t>
  </si>
  <si>
    <t>kg</t>
  </si>
  <si>
    <t>SPCM</t>
  </si>
  <si>
    <t>998711101</t>
  </si>
  <si>
    <t>Přesun hmot pro izolace proti vodě, výšky do 6 m</t>
  </si>
  <si>
    <t>892601121</t>
  </si>
  <si>
    <t>Čištění kanalizační stoky do DN 200, do 15 m</t>
  </si>
  <si>
    <t>úsek</t>
  </si>
  <si>
    <t>721210822</t>
  </si>
  <si>
    <t>Demontáž vpusti</t>
  </si>
  <si>
    <t>725210912</t>
  </si>
  <si>
    <t>Demontáž a zpět.montáž umyvadla s 1stoj.ventilem</t>
  </si>
  <si>
    <t>725860165</t>
  </si>
  <si>
    <t>Zápachová uzávěrka</t>
  </si>
  <si>
    <t>597121151R00X</t>
  </si>
  <si>
    <t>Montáž vpusti a napojení, vč. zapravení</t>
  </si>
  <si>
    <t>55162271.A</t>
  </si>
  <si>
    <t>Vpust podlahová sklepní. mřížka, D+M</t>
  </si>
  <si>
    <t>998725101</t>
  </si>
  <si>
    <t>Přesun hmot pro zařizovací předměty, výšky do 6 m</t>
  </si>
  <si>
    <t>764410250</t>
  </si>
  <si>
    <t>Oplechování parapetů včetně rohů Pz, rš 330 mm, lepení celoplošné</t>
  </si>
  <si>
    <t>m</t>
  </si>
  <si>
    <t>764817168</t>
  </si>
  <si>
    <t>Oplechování zdí (atik) z lak.Pz plechu, rš 680 mm</t>
  </si>
  <si>
    <t>764814110</t>
  </si>
  <si>
    <t>Lemování trub,Pz plech, komín</t>
  </si>
  <si>
    <t>766601229</t>
  </si>
  <si>
    <t>Těsnění výplní otvorů</t>
  </si>
  <si>
    <t>Vložení parotěsné a paropropustné fólie, těsnicí pásky pod rám a pod vnější parapet, vymezovacího provazce pod vnitřní parapet a silikonového tmelu, PU pěny. Dodávka materiálu.</t>
  </si>
  <si>
    <t>767995103</t>
  </si>
  <si>
    <t>Výroba a montáž kov. atypických konstr. do 20 kg</t>
  </si>
  <si>
    <t>POL1_7</t>
  </si>
  <si>
    <t>767995103R0X</t>
  </si>
  <si>
    <t>Úprava a montáž kov. atypických konstr a  žebříků, vč. přesunu</t>
  </si>
  <si>
    <t>42952595RX</t>
  </si>
  <si>
    <t>Mřížka větrací do dveřního křídla , R 0,5x0,2m, D+M</t>
  </si>
  <si>
    <t>553407012</t>
  </si>
  <si>
    <t>Dveře ocelové - 800x1970 se zárubní, celokovové vnitřní</t>
  </si>
  <si>
    <t>553407013</t>
  </si>
  <si>
    <t>Dveře ocelové atypické  - 900x1850, vč. zárubně, celokovové vnitřní</t>
  </si>
  <si>
    <t>55345502</t>
  </si>
  <si>
    <t>Dveře požární 1kříd. EW 30 80x197 cm, vč. zárubně, dle spec.</t>
  </si>
  <si>
    <t>55345504RX3</t>
  </si>
  <si>
    <t>Dveře ocelové 90x197 cm, vč. zárubně, zateplené, těsnění, dle spec.</t>
  </si>
  <si>
    <t>55399999</t>
  </si>
  <si>
    <t>Ocelové výrobky - kotvy a spojky-atypické prvky</t>
  </si>
  <si>
    <t>61143081RX</t>
  </si>
  <si>
    <t>Okno plastové dvoudílné 1,3x0,75m, dle spec.</t>
  </si>
  <si>
    <t>61143087RX</t>
  </si>
  <si>
    <t>Okno plastové dvoudílné 1,4x0,75m, dle spec.</t>
  </si>
  <si>
    <t>998767101</t>
  </si>
  <si>
    <t>Přesun hmot pro zámečnické konstr., výšky do 6 m</t>
  </si>
  <si>
    <t>POL7_1001</t>
  </si>
  <si>
    <t>919735122</t>
  </si>
  <si>
    <t>Řezání stávající podlahy</t>
  </si>
  <si>
    <t>771120111</t>
  </si>
  <si>
    <t>Kladení dlaždic na stupnice do tmele, jedna řada</t>
  </si>
  <si>
    <t>771130211</t>
  </si>
  <si>
    <t>Obklad sokl. schodišť. stupňov., TM, v. do 100 mm</t>
  </si>
  <si>
    <t>771212112</t>
  </si>
  <si>
    <t>Kladení dlažby keramické do TM, vel. do 200x200 mm</t>
  </si>
  <si>
    <t>597642010</t>
  </si>
  <si>
    <t>Dlažba  matná 150x150x9 mm, červená</t>
  </si>
  <si>
    <t>777645210</t>
  </si>
  <si>
    <t>Nátěr podlah polyuretanový ast 100, 2x, s tmelením</t>
  </si>
  <si>
    <t>783175550</t>
  </si>
  <si>
    <t>Nátěr polyuretanový stěn 2x, vč. nátěr. hmoty</t>
  </si>
  <si>
    <t>784402801</t>
  </si>
  <si>
    <t>Odstranění malby oškrábáním v místnosti H do 3,8 m</t>
  </si>
  <si>
    <t>784402802</t>
  </si>
  <si>
    <t>Odstranění malby oškrábáním v místnosti H do 5 m</t>
  </si>
  <si>
    <t>784403801</t>
  </si>
  <si>
    <t>Odstranění maleb omytím v místnosti H do 3,8 m</t>
  </si>
  <si>
    <t>784403804</t>
  </si>
  <si>
    <t>Odstranění maleb omytím,  H do 3,8 m</t>
  </si>
  <si>
    <t>784191201</t>
  </si>
  <si>
    <t>Penetrace podkladu hloubková 1x</t>
  </si>
  <si>
    <t>784195412</t>
  </si>
  <si>
    <t>Malba, bílá, bez penetrace, 2 x</t>
  </si>
  <si>
    <t>976047331</t>
  </si>
  <si>
    <t>Vybourání betonových krycích desek nad 10 cm</t>
  </si>
  <si>
    <t>979011311</t>
  </si>
  <si>
    <t>Svislá doprava suti a vybouraných hmot shozem</t>
  </si>
  <si>
    <t>POL8_</t>
  </si>
  <si>
    <t>979086112</t>
  </si>
  <si>
    <t>Nakládání nebo překládání suti a vybouraných hmot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</si>
  <si>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</si>
  <si>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</si>
  <si>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</si>
  <si>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</si>
  <si>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979011221</t>
  </si>
  <si>
    <t>Svislá doprava suti a vybour. hmot mezi úrovněmi podlaží -  nošením</t>
  </si>
  <si>
    <t>979082111</t>
  </si>
  <si>
    <t>Vnitrostaveništní doprava suti do 10 m</t>
  </si>
  <si>
    <t>Včetně případného složení na staveništní deponii.</t>
  </si>
  <si>
    <t>979082121</t>
  </si>
  <si>
    <t>Příplatek k vnitrost. dopravě suti za dalších 5 m</t>
  </si>
  <si>
    <t>979083117</t>
  </si>
  <si>
    <t>Vodorovné přemístění suti na skládku do 6000 m</t>
  </si>
  <si>
    <t>979083191</t>
  </si>
  <si>
    <t>Příplatek za dalších započatých 1000 m nad 6000 m</t>
  </si>
  <si>
    <t>979990001</t>
  </si>
  <si>
    <t>Poplatek za skládku stavební suti</t>
  </si>
  <si>
    <t>005121 R</t>
  </si>
  <si>
    <t>Zařízení staveniště, vč. zabezpečení staveniště a opatření BOZP</t>
  </si>
  <si>
    <t>Soubor</t>
  </si>
  <si>
    <t>POL99_2</t>
  </si>
  <si>
    <t>005124010R</t>
  </si>
  <si>
    <t>Koordinační činnost a inženýrská činnost</t>
  </si>
  <si>
    <t>soubor</t>
  </si>
  <si>
    <t>Koordinace stavebních a technologických dodávek stavby.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</si>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</sst>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</sheetData>
  <sheetProtection password="C78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29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24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44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2448</v>
      </c>
      <c r="B4" s="116" t="s">
        <v>47</v>
      </c>
      <c r="C4" s="117"/>
      <c r="D4" s="118" t="s">
        <v>12</v>
      </c>
      <c r="E4" s="119" t="s">
        <v>43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9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SUMIF(F49:F68,A16,I49:I68)+SUMIF(F49:F68,"PSU",I49:I68)</f>
        <v>0</v>
      </c>
      <c r="J16" s="88"/>
    </row>
    <row r="17" spans="1:10" ht="23.25" customHeight="1" x14ac:dyDescent="0.2">
      <c r="A17" s="189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SUMIF(F49:F68,A17,I49:I68)</f>
        <v>0</v>
      </c>
      <c r="J17" s="88"/>
    </row>
    <row r="18" spans="1:10" ht="23.25" customHeight="1" x14ac:dyDescent="0.2">
      <c r="A18" s="189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SUMIF(F49:F68,A18,I49:I68)</f>
        <v>0</v>
      </c>
      <c r="J18" s="88"/>
    </row>
    <row r="19" spans="1:10" ht="23.25" customHeight="1" x14ac:dyDescent="0.2">
      <c r="A19" s="189" t="s">
        <v>93</v>
      </c>
      <c r="B19" s="57" t="s">
        <v>29</v>
      </c>
      <c r="C19" s="58"/>
      <c r="D19" s="59"/>
      <c r="E19" s="86"/>
      <c r="F19" s="87"/>
      <c r="G19" s="86"/>
      <c r="H19" s="87"/>
      <c r="I19" s="86">
        <f>SUMIF(F49:F68,A19,I49:I68)</f>
        <v>0</v>
      </c>
      <c r="J19" s="88"/>
    </row>
    <row r="20" spans="1:10" ht="23.25" customHeight="1" x14ac:dyDescent="0.2">
      <c r="A20" s="189" t="s">
        <v>94</v>
      </c>
      <c r="B20" s="57" t="s">
        <v>30</v>
      </c>
      <c r="C20" s="58"/>
      <c r="D20" s="59"/>
      <c r="E20" s="86"/>
      <c r="F20" s="87"/>
      <c r="G20" s="86"/>
      <c r="H20" s="87"/>
      <c r="I20" s="86">
        <f>SUMIF(F49:F68,A20,I49:I68)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50</v>
      </c>
      <c r="C39" s="142"/>
      <c r="D39" s="143"/>
      <c r="E39" s="143"/>
      <c r="F39" s="144">
        <f>'SO1 v Pol'!AE127</f>
        <v>0</v>
      </c>
      <c r="G39" s="145">
        <f>'SO1 v Pol'!AF127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44</v>
      </c>
      <c r="C40" s="149" t="s">
        <v>45</v>
      </c>
      <c r="D40" s="150"/>
      <c r="E40" s="150"/>
      <c r="F40" s="151">
        <f>'SO1 v Pol'!AE127</f>
        <v>0</v>
      </c>
      <c r="G40" s="152">
        <f>'SO1 v Pol'!AF127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12</v>
      </c>
      <c r="C41" s="142" t="s">
        <v>43</v>
      </c>
      <c r="D41" s="143"/>
      <c r="E41" s="143"/>
      <c r="F41" s="155">
        <f>'SO1 v Pol'!AE127</f>
        <v>0</v>
      </c>
      <c r="G41" s="146">
        <f>'SO1 v Pol'!AF127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51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53</v>
      </c>
    </row>
    <row r="48" spans="1:10" ht="25.5" customHeight="1" x14ac:dyDescent="0.2">
      <c r="A48" s="172"/>
      <c r="B48" s="175" t="s">
        <v>18</v>
      </c>
      <c r="C48" s="175" t="s">
        <v>6</v>
      </c>
      <c r="D48" s="176"/>
      <c r="E48" s="176"/>
      <c r="F48" s="177" t="s">
        <v>54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73"/>
      <c r="B49" s="178" t="s">
        <v>55</v>
      </c>
      <c r="C49" s="179" t="s">
        <v>56</v>
      </c>
      <c r="D49" s="180"/>
      <c r="E49" s="180"/>
      <c r="F49" s="185" t="s">
        <v>26</v>
      </c>
      <c r="G49" s="186"/>
      <c r="H49" s="186"/>
      <c r="I49" s="186">
        <f>'SO1 v Pol'!G8</f>
        <v>0</v>
      </c>
      <c r="J49" s="183" t="str">
        <f>IF(I69=0,"",I49/I69*100)</f>
        <v/>
      </c>
    </row>
    <row r="50" spans="1:10" ht="25.5" customHeight="1" x14ac:dyDescent="0.2">
      <c r="A50" s="173"/>
      <c r="B50" s="178" t="s">
        <v>57</v>
      </c>
      <c r="C50" s="179" t="s">
        <v>58</v>
      </c>
      <c r="D50" s="180"/>
      <c r="E50" s="180"/>
      <c r="F50" s="185" t="s">
        <v>26</v>
      </c>
      <c r="G50" s="186"/>
      <c r="H50" s="186"/>
      <c r="I50" s="186">
        <f>'SO1 v Pol'!G11</f>
        <v>0</v>
      </c>
      <c r="J50" s="183" t="str">
        <f>IF(I69=0,"",I50/I69*100)</f>
        <v/>
      </c>
    </row>
    <row r="51" spans="1:10" ht="25.5" customHeight="1" x14ac:dyDescent="0.2">
      <c r="A51" s="173"/>
      <c r="B51" s="178" t="s">
        <v>59</v>
      </c>
      <c r="C51" s="179" t="s">
        <v>60</v>
      </c>
      <c r="D51" s="180"/>
      <c r="E51" s="180"/>
      <c r="F51" s="185" t="s">
        <v>26</v>
      </c>
      <c r="G51" s="186"/>
      <c r="H51" s="186"/>
      <c r="I51" s="186">
        <f>'SO1 v Pol'!G19</f>
        <v>0</v>
      </c>
      <c r="J51" s="183" t="str">
        <f>IF(I69=0,"",I51/I69*100)</f>
        <v/>
      </c>
    </row>
    <row r="52" spans="1:10" ht="25.5" customHeight="1" x14ac:dyDescent="0.2">
      <c r="A52" s="173"/>
      <c r="B52" s="178" t="s">
        <v>61</v>
      </c>
      <c r="C52" s="179" t="s">
        <v>62</v>
      </c>
      <c r="D52" s="180"/>
      <c r="E52" s="180"/>
      <c r="F52" s="185" t="s">
        <v>26</v>
      </c>
      <c r="G52" s="186"/>
      <c r="H52" s="186"/>
      <c r="I52" s="186">
        <f>'SO1 v Pol'!G24</f>
        <v>0</v>
      </c>
      <c r="J52" s="183" t="str">
        <f>IF(I69=0,"",I52/I69*100)</f>
        <v/>
      </c>
    </row>
    <row r="53" spans="1:10" ht="25.5" customHeight="1" x14ac:dyDescent="0.2">
      <c r="A53" s="173"/>
      <c r="B53" s="178" t="s">
        <v>63</v>
      </c>
      <c r="C53" s="179" t="s">
        <v>64</v>
      </c>
      <c r="D53" s="180"/>
      <c r="E53" s="180"/>
      <c r="F53" s="185" t="s">
        <v>26</v>
      </c>
      <c r="G53" s="186"/>
      <c r="H53" s="186"/>
      <c r="I53" s="186">
        <f>'SO1 v Pol'!G27</f>
        <v>0</v>
      </c>
      <c r="J53" s="183" t="str">
        <f>IF(I69=0,"",I53/I69*100)</f>
        <v/>
      </c>
    </row>
    <row r="54" spans="1:10" ht="25.5" customHeight="1" x14ac:dyDescent="0.2">
      <c r="A54" s="173"/>
      <c r="B54" s="178" t="s">
        <v>65</v>
      </c>
      <c r="C54" s="179" t="s">
        <v>66</v>
      </c>
      <c r="D54" s="180"/>
      <c r="E54" s="180"/>
      <c r="F54" s="185" t="s">
        <v>26</v>
      </c>
      <c r="G54" s="186"/>
      <c r="H54" s="186"/>
      <c r="I54" s="186">
        <f>'SO1 v Pol'!G30</f>
        <v>0</v>
      </c>
      <c r="J54" s="183" t="str">
        <f>IF(I69=0,"",I54/I69*100)</f>
        <v/>
      </c>
    </row>
    <row r="55" spans="1:10" ht="25.5" customHeight="1" x14ac:dyDescent="0.2">
      <c r="A55" s="173"/>
      <c r="B55" s="178" t="s">
        <v>67</v>
      </c>
      <c r="C55" s="179" t="s">
        <v>68</v>
      </c>
      <c r="D55" s="180"/>
      <c r="E55" s="180"/>
      <c r="F55" s="185" t="s">
        <v>26</v>
      </c>
      <c r="G55" s="186"/>
      <c r="H55" s="186"/>
      <c r="I55" s="186">
        <f>'SO1 v Pol'!G33</f>
        <v>0</v>
      </c>
      <c r="J55" s="183" t="str">
        <f>IF(I69=0,"",I55/I69*100)</f>
        <v/>
      </c>
    </row>
    <row r="56" spans="1:10" ht="25.5" customHeight="1" x14ac:dyDescent="0.2">
      <c r="A56" s="173"/>
      <c r="B56" s="178" t="s">
        <v>69</v>
      </c>
      <c r="C56" s="179" t="s">
        <v>70</v>
      </c>
      <c r="D56" s="180"/>
      <c r="E56" s="180"/>
      <c r="F56" s="185" t="s">
        <v>26</v>
      </c>
      <c r="G56" s="186"/>
      <c r="H56" s="186"/>
      <c r="I56" s="186">
        <f>'SO1 v Pol'!G38</f>
        <v>0</v>
      </c>
      <c r="J56" s="183" t="str">
        <f>IF(I69=0,"",I56/I69*100)</f>
        <v/>
      </c>
    </row>
    <row r="57" spans="1:10" ht="25.5" customHeight="1" x14ac:dyDescent="0.2">
      <c r="A57" s="173"/>
      <c r="B57" s="178" t="s">
        <v>71</v>
      </c>
      <c r="C57" s="179" t="s">
        <v>72</v>
      </c>
      <c r="D57" s="180"/>
      <c r="E57" s="180"/>
      <c r="F57" s="185" t="s">
        <v>26</v>
      </c>
      <c r="G57" s="186"/>
      <c r="H57" s="186"/>
      <c r="I57" s="186">
        <f>'SO1 v Pol'!G46</f>
        <v>0</v>
      </c>
      <c r="J57" s="183" t="str">
        <f>IF(I69=0,"",I57/I69*100)</f>
        <v/>
      </c>
    </row>
    <row r="58" spans="1:10" ht="25.5" customHeight="1" x14ac:dyDescent="0.2">
      <c r="A58" s="173"/>
      <c r="B58" s="178" t="s">
        <v>73</v>
      </c>
      <c r="C58" s="179" t="s">
        <v>74</v>
      </c>
      <c r="D58" s="180"/>
      <c r="E58" s="180"/>
      <c r="F58" s="185" t="s">
        <v>26</v>
      </c>
      <c r="G58" s="186"/>
      <c r="H58" s="186"/>
      <c r="I58" s="186">
        <f>'SO1 v Pol'!G54</f>
        <v>0</v>
      </c>
      <c r="J58" s="183" t="str">
        <f>IF(I69=0,"",I58/I69*100)</f>
        <v/>
      </c>
    </row>
    <row r="59" spans="1:10" ht="25.5" customHeight="1" x14ac:dyDescent="0.2">
      <c r="A59" s="173"/>
      <c r="B59" s="178" t="s">
        <v>75</v>
      </c>
      <c r="C59" s="179" t="s">
        <v>76</v>
      </c>
      <c r="D59" s="180"/>
      <c r="E59" s="180"/>
      <c r="F59" s="185" t="s">
        <v>27</v>
      </c>
      <c r="G59" s="186"/>
      <c r="H59" s="186"/>
      <c r="I59" s="186">
        <f>'SO1 v Pol'!G60</f>
        <v>0</v>
      </c>
      <c r="J59" s="183" t="str">
        <f>IF(I69=0,"",I59/I69*100)</f>
        <v/>
      </c>
    </row>
    <row r="60" spans="1:10" ht="25.5" customHeight="1" x14ac:dyDescent="0.2">
      <c r="A60" s="173"/>
      <c r="B60" s="178" t="s">
        <v>77</v>
      </c>
      <c r="C60" s="179" t="s">
        <v>78</v>
      </c>
      <c r="D60" s="180"/>
      <c r="E60" s="180"/>
      <c r="F60" s="185" t="s">
        <v>27</v>
      </c>
      <c r="G60" s="186"/>
      <c r="H60" s="186"/>
      <c r="I60" s="186">
        <f>'SO1 v Pol'!G64</f>
        <v>0</v>
      </c>
      <c r="J60" s="183" t="str">
        <f>IF(I69=0,"",I60/I69*100)</f>
        <v/>
      </c>
    </row>
    <row r="61" spans="1:10" ht="25.5" customHeight="1" x14ac:dyDescent="0.2">
      <c r="A61" s="173"/>
      <c r="B61" s="178" t="s">
        <v>79</v>
      </c>
      <c r="C61" s="179" t="s">
        <v>80</v>
      </c>
      <c r="D61" s="180"/>
      <c r="E61" s="180"/>
      <c r="F61" s="185" t="s">
        <v>27</v>
      </c>
      <c r="G61" s="186"/>
      <c r="H61" s="186"/>
      <c r="I61" s="186">
        <f>'SO1 v Pol'!G72</f>
        <v>0</v>
      </c>
      <c r="J61" s="183" t="str">
        <f>IF(I69=0,"",I61/I69*100)</f>
        <v/>
      </c>
    </row>
    <row r="62" spans="1:10" ht="25.5" customHeight="1" x14ac:dyDescent="0.2">
      <c r="A62" s="173"/>
      <c r="B62" s="178" t="s">
        <v>81</v>
      </c>
      <c r="C62" s="179" t="s">
        <v>82</v>
      </c>
      <c r="D62" s="180"/>
      <c r="E62" s="180"/>
      <c r="F62" s="185" t="s">
        <v>27</v>
      </c>
      <c r="G62" s="186"/>
      <c r="H62" s="186"/>
      <c r="I62" s="186">
        <f>'SO1 v Pol'!G76</f>
        <v>0</v>
      </c>
      <c r="J62" s="183" t="str">
        <f>IF(I69=0,"",I62/I69*100)</f>
        <v/>
      </c>
    </row>
    <row r="63" spans="1:10" ht="25.5" customHeight="1" x14ac:dyDescent="0.2">
      <c r="A63" s="173"/>
      <c r="B63" s="178" t="s">
        <v>83</v>
      </c>
      <c r="C63" s="179" t="s">
        <v>84</v>
      </c>
      <c r="D63" s="180"/>
      <c r="E63" s="180"/>
      <c r="F63" s="185" t="s">
        <v>27</v>
      </c>
      <c r="G63" s="186"/>
      <c r="H63" s="186"/>
      <c r="I63" s="186">
        <f>'SO1 v Pol'!G90</f>
        <v>0</v>
      </c>
      <c r="J63" s="183" t="str">
        <f>IF(I69=0,"",I63/I69*100)</f>
        <v/>
      </c>
    </row>
    <row r="64" spans="1:10" ht="25.5" customHeight="1" x14ac:dyDescent="0.2">
      <c r="A64" s="173"/>
      <c r="B64" s="178" t="s">
        <v>85</v>
      </c>
      <c r="C64" s="179" t="s">
        <v>86</v>
      </c>
      <c r="D64" s="180"/>
      <c r="E64" s="180"/>
      <c r="F64" s="185" t="s">
        <v>27</v>
      </c>
      <c r="G64" s="186"/>
      <c r="H64" s="186"/>
      <c r="I64" s="186">
        <f>'SO1 v Pol'!G96</f>
        <v>0</v>
      </c>
      <c r="J64" s="183" t="str">
        <f>IF(I69=0,"",I64/I69*100)</f>
        <v/>
      </c>
    </row>
    <row r="65" spans="1:10" ht="25.5" customHeight="1" x14ac:dyDescent="0.2">
      <c r="A65" s="173"/>
      <c r="B65" s="178" t="s">
        <v>87</v>
      </c>
      <c r="C65" s="179" t="s">
        <v>88</v>
      </c>
      <c r="D65" s="180"/>
      <c r="E65" s="180"/>
      <c r="F65" s="185" t="s">
        <v>27</v>
      </c>
      <c r="G65" s="186"/>
      <c r="H65" s="186"/>
      <c r="I65" s="186">
        <f>'SO1 v Pol'!G98</f>
        <v>0</v>
      </c>
      <c r="J65" s="183" t="str">
        <f>IF(I69=0,"",I65/I69*100)</f>
        <v/>
      </c>
    </row>
    <row r="66" spans="1:10" ht="25.5" customHeight="1" x14ac:dyDescent="0.2">
      <c r="A66" s="173"/>
      <c r="B66" s="178" t="s">
        <v>89</v>
      </c>
      <c r="C66" s="179" t="s">
        <v>90</v>
      </c>
      <c r="D66" s="180"/>
      <c r="E66" s="180"/>
      <c r="F66" s="185" t="s">
        <v>91</v>
      </c>
      <c r="G66" s="186"/>
      <c r="H66" s="186"/>
      <c r="I66" s="186">
        <f>'SO1 v Pol'!G106</f>
        <v>0</v>
      </c>
      <c r="J66" s="183" t="str">
        <f>IF(I69=0,"",I66/I69*100)</f>
        <v/>
      </c>
    </row>
    <row r="67" spans="1:10" ht="25.5" customHeight="1" x14ac:dyDescent="0.2">
      <c r="A67" s="173"/>
      <c r="B67" s="178" t="s">
        <v>92</v>
      </c>
      <c r="C67" s="179" t="s">
        <v>90</v>
      </c>
      <c r="D67" s="180"/>
      <c r="E67" s="180"/>
      <c r="F67" s="185" t="s">
        <v>91</v>
      </c>
      <c r="G67" s="186"/>
      <c r="H67" s="186"/>
      <c r="I67" s="186">
        <f>'SO1 v Pol'!G109</f>
        <v>0</v>
      </c>
      <c r="J67" s="183" t="str">
        <f>IF(I69=0,"",I67/I69*100)</f>
        <v/>
      </c>
    </row>
    <row r="68" spans="1:10" ht="25.5" customHeight="1" x14ac:dyDescent="0.2">
      <c r="A68" s="173"/>
      <c r="B68" s="178" t="s">
        <v>93</v>
      </c>
      <c r="C68" s="179" t="s">
        <v>29</v>
      </c>
      <c r="D68" s="180"/>
      <c r="E68" s="180"/>
      <c r="F68" s="185" t="s">
        <v>93</v>
      </c>
      <c r="G68" s="186"/>
      <c r="H68" s="186"/>
      <c r="I68" s="186">
        <f>'SO1 v Pol'!G122</f>
        <v>0</v>
      </c>
      <c r="J68" s="183" t="str">
        <f>IF(I69=0,"",I68/I69*100)</f>
        <v/>
      </c>
    </row>
    <row r="69" spans="1:10" ht="25.5" customHeight="1" x14ac:dyDescent="0.2">
      <c r="A69" s="174"/>
      <c r="B69" s="181" t="s">
        <v>1</v>
      </c>
      <c r="C69" s="181"/>
      <c r="D69" s="182"/>
      <c r="E69" s="182"/>
      <c r="F69" s="187"/>
      <c r="G69" s="188"/>
      <c r="H69" s="188"/>
      <c r="I69" s="188">
        <f>SUM(I49:I68)</f>
        <v>0</v>
      </c>
      <c r="J69" s="184">
        <f>SUM(J49:J68)</f>
        <v>0</v>
      </c>
    </row>
    <row r="70" spans="1:10" x14ac:dyDescent="0.2">
      <c r="F70" s="129"/>
      <c r="G70" s="128"/>
      <c r="H70" s="129"/>
      <c r="I70" s="128"/>
      <c r="J70" s="130"/>
    </row>
    <row r="71" spans="1:10" x14ac:dyDescent="0.2">
      <c r="F71" s="129"/>
      <c r="G71" s="128"/>
      <c r="H71" s="129"/>
      <c r="I71" s="128"/>
      <c r="J71" s="130"/>
    </row>
    <row r="72" spans="1:10" x14ac:dyDescent="0.2">
      <c r="F72" s="129"/>
      <c r="G72" s="128"/>
      <c r="H72" s="129"/>
      <c r="I72" s="128"/>
      <c r="J72" s="130"/>
    </row>
  </sheetData>
  <sheetProtection password="C78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C78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108E5-4A9C-4634-A5C8-B266D9C3572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1" t="s">
        <v>7</v>
      </c>
      <c r="B1" s="191"/>
      <c r="C1" s="191"/>
      <c r="D1" s="191"/>
      <c r="E1" s="191"/>
      <c r="F1" s="191"/>
      <c r="G1" s="191"/>
      <c r="AG1" t="s">
        <v>95</v>
      </c>
    </row>
    <row r="2" spans="1:60" ht="24.95" customHeight="1" x14ac:dyDescent="0.2">
      <c r="A2" s="192" t="s">
        <v>8</v>
      </c>
      <c r="B2" s="77" t="s">
        <v>48</v>
      </c>
      <c r="C2" s="195" t="s">
        <v>49</v>
      </c>
      <c r="D2" s="193"/>
      <c r="E2" s="193"/>
      <c r="F2" s="193"/>
      <c r="G2" s="194"/>
      <c r="AG2" t="s">
        <v>96</v>
      </c>
    </row>
    <row r="3" spans="1:60" ht="24.95" customHeight="1" x14ac:dyDescent="0.2">
      <c r="A3" s="192" t="s">
        <v>9</v>
      </c>
      <c r="B3" s="77" t="s">
        <v>44</v>
      </c>
      <c r="C3" s="195" t="s">
        <v>45</v>
      </c>
      <c r="D3" s="193"/>
      <c r="E3" s="193"/>
      <c r="F3" s="193"/>
      <c r="G3" s="194"/>
      <c r="AC3" s="127" t="s">
        <v>96</v>
      </c>
      <c r="AG3" t="s">
        <v>97</v>
      </c>
    </row>
    <row r="4" spans="1:60" ht="24.95" customHeight="1" x14ac:dyDescent="0.2">
      <c r="A4" s="196" t="s">
        <v>10</v>
      </c>
      <c r="B4" s="197" t="s">
        <v>12</v>
      </c>
      <c r="C4" s="198" t="s">
        <v>43</v>
      </c>
      <c r="D4" s="199"/>
      <c r="E4" s="199"/>
      <c r="F4" s="199"/>
      <c r="G4" s="200"/>
      <c r="AG4" t="s">
        <v>98</v>
      </c>
    </row>
    <row r="5" spans="1:60" x14ac:dyDescent="0.2">
      <c r="D5" s="190"/>
    </row>
    <row r="6" spans="1:60" ht="38.25" x14ac:dyDescent="0.2">
      <c r="A6" s="202" t="s">
        <v>99</v>
      </c>
      <c r="B6" s="204" t="s">
        <v>100</v>
      </c>
      <c r="C6" s="204" t="s">
        <v>101</v>
      </c>
      <c r="D6" s="203" t="s">
        <v>102</v>
      </c>
      <c r="E6" s="202" t="s">
        <v>103</v>
      </c>
      <c r="F6" s="201" t="s">
        <v>104</v>
      </c>
      <c r="G6" s="202" t="s">
        <v>31</v>
      </c>
      <c r="H6" s="205" t="s">
        <v>32</v>
      </c>
      <c r="I6" s="205" t="s">
        <v>105</v>
      </c>
      <c r="J6" s="205" t="s">
        <v>33</v>
      </c>
      <c r="K6" s="205" t="s">
        <v>106</v>
      </c>
      <c r="L6" s="205" t="s">
        <v>107</v>
      </c>
      <c r="M6" s="205" t="s">
        <v>108</v>
      </c>
      <c r="N6" s="205" t="s">
        <v>109</v>
      </c>
      <c r="O6" s="205" t="s">
        <v>110</v>
      </c>
      <c r="P6" s="205" t="s">
        <v>111</v>
      </c>
      <c r="Q6" s="205" t="s">
        <v>112</v>
      </c>
      <c r="R6" s="205" t="s">
        <v>113</v>
      </c>
      <c r="S6" s="205" t="s">
        <v>114</v>
      </c>
      <c r="T6" s="205" t="s">
        <v>115</v>
      </c>
      <c r="U6" s="205" t="s">
        <v>116</v>
      </c>
      <c r="V6" s="205" t="s">
        <v>117</v>
      </c>
      <c r="W6" s="205" t="s">
        <v>118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8" t="s">
        <v>119</v>
      </c>
      <c r="B8" s="229" t="s">
        <v>55</v>
      </c>
      <c r="C8" s="250" t="s">
        <v>56</v>
      </c>
      <c r="D8" s="230"/>
      <c r="E8" s="231"/>
      <c r="F8" s="232"/>
      <c r="G8" s="233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4.16</v>
      </c>
      <c r="P8" s="227"/>
      <c r="Q8" s="227">
        <f>SUM(Q9:Q10)</f>
        <v>0</v>
      </c>
      <c r="R8" s="227"/>
      <c r="S8" s="227"/>
      <c r="T8" s="227"/>
      <c r="U8" s="227"/>
      <c r="V8" s="227">
        <f>SUM(V9:V10)</f>
        <v>5.89</v>
      </c>
      <c r="W8" s="227"/>
      <c r="AG8" t="s">
        <v>120</v>
      </c>
    </row>
    <row r="9" spans="1:60" outlineLevel="1" x14ac:dyDescent="0.2">
      <c r="A9" s="240">
        <v>1</v>
      </c>
      <c r="B9" s="241" t="s">
        <v>121</v>
      </c>
      <c r="C9" s="251" t="s">
        <v>122</v>
      </c>
      <c r="D9" s="242" t="s">
        <v>123</v>
      </c>
      <c r="E9" s="243">
        <v>1.575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2.5249999999999999</v>
      </c>
      <c r="O9" s="225">
        <f>ROUND(E9*N9,2)</f>
        <v>3.98</v>
      </c>
      <c r="P9" s="225">
        <v>0</v>
      </c>
      <c r="Q9" s="225">
        <f>ROUND(E9*P9,2)</f>
        <v>0</v>
      </c>
      <c r="R9" s="225"/>
      <c r="S9" s="225" t="s">
        <v>124</v>
      </c>
      <c r="T9" s="225" t="s">
        <v>125</v>
      </c>
      <c r="U9" s="225">
        <v>0.48</v>
      </c>
      <c r="V9" s="225">
        <f>ROUND(E9*U9,2)</f>
        <v>0.76</v>
      </c>
      <c r="W9" s="22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126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40">
        <v>2</v>
      </c>
      <c r="B10" s="241" t="s">
        <v>127</v>
      </c>
      <c r="C10" s="251" t="s">
        <v>128</v>
      </c>
      <c r="D10" s="242" t="s">
        <v>129</v>
      </c>
      <c r="E10" s="243">
        <v>0.17499999999999999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1.0210999999999999</v>
      </c>
      <c r="O10" s="225">
        <f>ROUND(E10*N10,2)</f>
        <v>0.18</v>
      </c>
      <c r="P10" s="225">
        <v>0</v>
      </c>
      <c r="Q10" s="225">
        <f>ROUND(E10*P10,2)</f>
        <v>0</v>
      </c>
      <c r="R10" s="225"/>
      <c r="S10" s="225" t="s">
        <v>124</v>
      </c>
      <c r="T10" s="225" t="s">
        <v>124</v>
      </c>
      <c r="U10" s="225">
        <v>29.292000000000002</v>
      </c>
      <c r="V10" s="225">
        <f>ROUND(E10*U10,2)</f>
        <v>5.13</v>
      </c>
      <c r="W10" s="22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126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x14ac:dyDescent="0.2">
      <c r="A11" s="228" t="s">
        <v>119</v>
      </c>
      <c r="B11" s="229" t="s">
        <v>57</v>
      </c>
      <c r="C11" s="250" t="s">
        <v>58</v>
      </c>
      <c r="D11" s="230"/>
      <c r="E11" s="231"/>
      <c r="F11" s="232"/>
      <c r="G11" s="233">
        <f>SUMIF(AG12:AG18,"&lt;&gt;NOR",G12:G18)</f>
        <v>0</v>
      </c>
      <c r="H11" s="227"/>
      <c r="I11" s="227">
        <f>SUM(I12:I18)</f>
        <v>0</v>
      </c>
      <c r="J11" s="227"/>
      <c r="K11" s="227">
        <f>SUM(K12:K18)</f>
        <v>0</v>
      </c>
      <c r="L11" s="227"/>
      <c r="M11" s="227">
        <f>SUM(M12:M18)</f>
        <v>0</v>
      </c>
      <c r="N11" s="227"/>
      <c r="O11" s="227">
        <f>SUM(O12:O18)</f>
        <v>11.179999999999998</v>
      </c>
      <c r="P11" s="227"/>
      <c r="Q11" s="227">
        <f>SUM(Q12:Q18)</f>
        <v>0</v>
      </c>
      <c r="R11" s="227"/>
      <c r="S11" s="227"/>
      <c r="T11" s="227"/>
      <c r="U11" s="227"/>
      <c r="V11" s="227">
        <f>SUM(V12:V18)</f>
        <v>41.52</v>
      </c>
      <c r="W11" s="227"/>
      <c r="AG11" t="s">
        <v>120</v>
      </c>
    </row>
    <row r="12" spans="1:60" ht="22.5" outlineLevel="1" x14ac:dyDescent="0.2">
      <c r="A12" s="240">
        <v>3</v>
      </c>
      <c r="B12" s="241" t="s">
        <v>130</v>
      </c>
      <c r="C12" s="251" t="s">
        <v>131</v>
      </c>
      <c r="D12" s="242" t="s">
        <v>132</v>
      </c>
      <c r="E12" s="243">
        <v>14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7.4079999999999993E-2</v>
      </c>
      <c r="O12" s="225">
        <f>ROUND(E12*N12,2)</f>
        <v>1.04</v>
      </c>
      <c r="P12" s="225">
        <v>0</v>
      </c>
      <c r="Q12" s="225">
        <f>ROUND(E12*P12,2)</f>
        <v>0</v>
      </c>
      <c r="R12" s="225"/>
      <c r="S12" s="225" t="s">
        <v>124</v>
      </c>
      <c r="T12" s="225" t="s">
        <v>124</v>
      </c>
      <c r="U12" s="225">
        <v>0.34510999999999997</v>
      </c>
      <c r="V12" s="225">
        <f>ROUND(E12*U12,2)</f>
        <v>4.83</v>
      </c>
      <c r="W12" s="22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126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ht="22.5" outlineLevel="1" x14ac:dyDescent="0.2">
      <c r="A13" s="240">
        <v>4</v>
      </c>
      <c r="B13" s="241" t="s">
        <v>133</v>
      </c>
      <c r="C13" s="251" t="s">
        <v>134</v>
      </c>
      <c r="D13" s="242" t="s">
        <v>132</v>
      </c>
      <c r="E13" s="243">
        <v>15</v>
      </c>
      <c r="F13" s="244"/>
      <c r="G13" s="245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21</v>
      </c>
      <c r="M13" s="225">
        <f>G13*(1+L13/100)</f>
        <v>0</v>
      </c>
      <c r="N13" s="225">
        <v>0.17882999999999999</v>
      </c>
      <c r="O13" s="225">
        <f>ROUND(E13*N13,2)</f>
        <v>2.68</v>
      </c>
      <c r="P13" s="225">
        <v>0</v>
      </c>
      <c r="Q13" s="225">
        <f>ROUND(E13*P13,2)</f>
        <v>0</v>
      </c>
      <c r="R13" s="225"/>
      <c r="S13" s="225" t="s">
        <v>124</v>
      </c>
      <c r="T13" s="225" t="s">
        <v>124</v>
      </c>
      <c r="U13" s="225">
        <v>0.79025999999999996</v>
      </c>
      <c r="V13" s="225">
        <f>ROUND(E13*U13,2)</f>
        <v>11.85</v>
      </c>
      <c r="W13" s="22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126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40">
        <v>5</v>
      </c>
      <c r="B14" s="241" t="s">
        <v>135</v>
      </c>
      <c r="C14" s="251" t="s">
        <v>136</v>
      </c>
      <c r="D14" s="242" t="s">
        <v>123</v>
      </c>
      <c r="E14" s="243">
        <v>1.19</v>
      </c>
      <c r="F14" s="244"/>
      <c r="G14" s="245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1.95224</v>
      </c>
      <c r="O14" s="225">
        <f>ROUND(E14*N14,2)</f>
        <v>2.3199999999999998</v>
      </c>
      <c r="P14" s="225">
        <v>0</v>
      </c>
      <c r="Q14" s="225">
        <f>ROUND(E14*P14,2)</f>
        <v>0</v>
      </c>
      <c r="R14" s="225"/>
      <c r="S14" s="225" t="s">
        <v>124</v>
      </c>
      <c r="T14" s="225" t="s">
        <v>124</v>
      </c>
      <c r="U14" s="225">
        <v>4.7939999999999996</v>
      </c>
      <c r="V14" s="225">
        <f>ROUND(E14*U14,2)</f>
        <v>5.7</v>
      </c>
      <c r="W14" s="22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126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40">
        <v>6</v>
      </c>
      <c r="B15" s="241" t="s">
        <v>137</v>
      </c>
      <c r="C15" s="251" t="s">
        <v>138</v>
      </c>
      <c r="D15" s="242" t="s">
        <v>139</v>
      </c>
      <c r="E15" s="243">
        <v>9.8800000000000008</v>
      </c>
      <c r="F15" s="244"/>
      <c r="G15" s="245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0.25276999999999999</v>
      </c>
      <c r="O15" s="225">
        <f>ROUND(E15*N15,2)</f>
        <v>2.5</v>
      </c>
      <c r="P15" s="225">
        <v>0</v>
      </c>
      <c r="Q15" s="225">
        <f>ROUND(E15*P15,2)</f>
        <v>0</v>
      </c>
      <c r="R15" s="225"/>
      <c r="S15" s="225" t="s">
        <v>124</v>
      </c>
      <c r="T15" s="225" t="s">
        <v>124</v>
      </c>
      <c r="U15" s="225">
        <v>0.81</v>
      </c>
      <c r="V15" s="225">
        <f>ROUND(E15*U15,2)</f>
        <v>8</v>
      </c>
      <c r="W15" s="22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126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ht="22.5" outlineLevel="1" x14ac:dyDescent="0.2">
      <c r="A16" s="240">
        <v>7</v>
      </c>
      <c r="B16" s="241" t="s">
        <v>140</v>
      </c>
      <c r="C16" s="251" t="s">
        <v>141</v>
      </c>
      <c r="D16" s="242" t="s">
        <v>132</v>
      </c>
      <c r="E16" s="243">
        <v>3</v>
      </c>
      <c r="F16" s="244"/>
      <c r="G16" s="245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21</v>
      </c>
      <c r="M16" s="225">
        <f>G16*(1+L16/100)</f>
        <v>0</v>
      </c>
      <c r="N16" s="225">
        <v>3.9789999999999999E-2</v>
      </c>
      <c r="O16" s="225">
        <f>ROUND(E16*N16,2)</f>
        <v>0.12</v>
      </c>
      <c r="P16" s="225">
        <v>0</v>
      </c>
      <c r="Q16" s="225">
        <f>ROUND(E16*P16,2)</f>
        <v>0</v>
      </c>
      <c r="R16" s="225"/>
      <c r="S16" s="225" t="s">
        <v>124</v>
      </c>
      <c r="T16" s="225" t="s">
        <v>124</v>
      </c>
      <c r="U16" s="225">
        <v>0.24199999999999999</v>
      </c>
      <c r="V16" s="225">
        <f>ROUND(E16*U16,2)</f>
        <v>0.73</v>
      </c>
      <c r="W16" s="22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126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ht="22.5" outlineLevel="1" x14ac:dyDescent="0.2">
      <c r="A17" s="240">
        <v>8</v>
      </c>
      <c r="B17" s="241" t="s">
        <v>142</v>
      </c>
      <c r="C17" s="251" t="s">
        <v>143</v>
      </c>
      <c r="D17" s="242" t="s">
        <v>123</v>
      </c>
      <c r="E17" s="243">
        <v>0.67500000000000004</v>
      </c>
      <c r="F17" s="244"/>
      <c r="G17" s="245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1.7435</v>
      </c>
      <c r="O17" s="225">
        <f>ROUND(E17*N17,2)</f>
        <v>1.18</v>
      </c>
      <c r="P17" s="225">
        <v>0</v>
      </c>
      <c r="Q17" s="225">
        <f>ROUND(E17*P17,2)</f>
        <v>0</v>
      </c>
      <c r="R17" s="225"/>
      <c r="S17" s="225" t="s">
        <v>124</v>
      </c>
      <c r="T17" s="225" t="s">
        <v>124</v>
      </c>
      <c r="U17" s="225">
        <v>5.5860000000000003</v>
      </c>
      <c r="V17" s="225">
        <f>ROUND(E17*U17,2)</f>
        <v>3.77</v>
      </c>
      <c r="W17" s="22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126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40">
        <v>9</v>
      </c>
      <c r="B18" s="241" t="s">
        <v>144</v>
      </c>
      <c r="C18" s="251" t="s">
        <v>145</v>
      </c>
      <c r="D18" s="242" t="s">
        <v>139</v>
      </c>
      <c r="E18" s="243">
        <v>11.96</v>
      </c>
      <c r="F18" s="244"/>
      <c r="G18" s="245">
        <f>ROUND(E18*F18,2)</f>
        <v>0</v>
      </c>
      <c r="H18" s="226"/>
      <c r="I18" s="225">
        <f>ROUND(E18*H18,2)</f>
        <v>0</v>
      </c>
      <c r="J18" s="226"/>
      <c r="K18" s="225">
        <f>ROUND(E18*J18,2)</f>
        <v>0</v>
      </c>
      <c r="L18" s="225">
        <v>21</v>
      </c>
      <c r="M18" s="225">
        <f>G18*(1+L18/100)</f>
        <v>0</v>
      </c>
      <c r="N18" s="225">
        <v>0.11219</v>
      </c>
      <c r="O18" s="225">
        <f>ROUND(E18*N18,2)</f>
        <v>1.34</v>
      </c>
      <c r="P18" s="225">
        <v>0</v>
      </c>
      <c r="Q18" s="225">
        <f>ROUND(E18*P18,2)</f>
        <v>0</v>
      </c>
      <c r="R18" s="225"/>
      <c r="S18" s="225" t="s">
        <v>124</v>
      </c>
      <c r="T18" s="225" t="s">
        <v>124</v>
      </c>
      <c r="U18" s="225">
        <v>0.55488999999999999</v>
      </c>
      <c r="V18" s="225">
        <f>ROUND(E18*U18,2)</f>
        <v>6.64</v>
      </c>
      <c r="W18" s="22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126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x14ac:dyDescent="0.2">
      <c r="A19" s="228" t="s">
        <v>119</v>
      </c>
      <c r="B19" s="229" t="s">
        <v>59</v>
      </c>
      <c r="C19" s="250" t="s">
        <v>60</v>
      </c>
      <c r="D19" s="230"/>
      <c r="E19" s="231"/>
      <c r="F19" s="232"/>
      <c r="G19" s="233">
        <f>SUMIF(AG20:AG23,"&lt;&gt;NOR",G20:G23)</f>
        <v>0</v>
      </c>
      <c r="H19" s="227"/>
      <c r="I19" s="227">
        <f>SUM(I20:I23)</f>
        <v>0</v>
      </c>
      <c r="J19" s="227"/>
      <c r="K19" s="227">
        <f>SUM(K20:K23)</f>
        <v>0</v>
      </c>
      <c r="L19" s="227"/>
      <c r="M19" s="227">
        <f>SUM(M20:M23)</f>
        <v>0</v>
      </c>
      <c r="N19" s="227"/>
      <c r="O19" s="227">
        <f>SUM(O20:O23)</f>
        <v>2.91</v>
      </c>
      <c r="P19" s="227"/>
      <c r="Q19" s="227">
        <f>SUM(Q20:Q23)</f>
        <v>0</v>
      </c>
      <c r="R19" s="227"/>
      <c r="S19" s="227"/>
      <c r="T19" s="227"/>
      <c r="U19" s="227"/>
      <c r="V19" s="227">
        <f>SUM(V20:V23)</f>
        <v>79.48</v>
      </c>
      <c r="W19" s="227"/>
      <c r="AG19" t="s">
        <v>120</v>
      </c>
    </row>
    <row r="20" spans="1:60" ht="22.5" outlineLevel="1" x14ac:dyDescent="0.2">
      <c r="A20" s="240">
        <v>10</v>
      </c>
      <c r="B20" s="241" t="s">
        <v>146</v>
      </c>
      <c r="C20" s="251" t="s">
        <v>147</v>
      </c>
      <c r="D20" s="242" t="s">
        <v>139</v>
      </c>
      <c r="E20" s="243">
        <v>1.76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3.465E-2</v>
      </c>
      <c r="O20" s="225">
        <f>ROUND(E20*N20,2)</f>
        <v>0.06</v>
      </c>
      <c r="P20" s="225">
        <v>0</v>
      </c>
      <c r="Q20" s="225">
        <f>ROUND(E20*P20,2)</f>
        <v>0</v>
      </c>
      <c r="R20" s="225"/>
      <c r="S20" s="225" t="s">
        <v>124</v>
      </c>
      <c r="T20" s="225" t="s">
        <v>124</v>
      </c>
      <c r="U20" s="225">
        <v>0.48</v>
      </c>
      <c r="V20" s="225">
        <f>ROUND(E20*U20,2)</f>
        <v>0.84</v>
      </c>
      <c r="W20" s="22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126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34">
        <v>11</v>
      </c>
      <c r="B21" s="235" t="s">
        <v>148</v>
      </c>
      <c r="C21" s="252" t="s">
        <v>149</v>
      </c>
      <c r="D21" s="236" t="s">
        <v>139</v>
      </c>
      <c r="E21" s="237">
        <v>371.02</v>
      </c>
      <c r="F21" s="238"/>
      <c r="G21" s="239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5.7400000000000003E-3</v>
      </c>
      <c r="O21" s="225">
        <f>ROUND(E21*N21,2)</f>
        <v>2.13</v>
      </c>
      <c r="P21" s="225">
        <v>0</v>
      </c>
      <c r="Q21" s="225">
        <f>ROUND(E21*P21,2)</f>
        <v>0</v>
      </c>
      <c r="R21" s="225"/>
      <c r="S21" s="225" t="s">
        <v>124</v>
      </c>
      <c r="T21" s="225" t="s">
        <v>124</v>
      </c>
      <c r="U21" s="225">
        <v>0.18984999999999999</v>
      </c>
      <c r="V21" s="225">
        <f>ROUND(E21*U21,2)</f>
        <v>70.44</v>
      </c>
      <c r="W21" s="22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126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23"/>
      <c r="B22" s="224"/>
      <c r="C22" s="253" t="s">
        <v>150</v>
      </c>
      <c r="D22" s="246"/>
      <c r="E22" s="246"/>
      <c r="F22" s="246"/>
      <c r="G22" s="246"/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5"/>
      <c r="W22" s="22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151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40">
        <v>12</v>
      </c>
      <c r="B23" s="241" t="s">
        <v>152</v>
      </c>
      <c r="C23" s="251" t="s">
        <v>153</v>
      </c>
      <c r="D23" s="242" t="s">
        <v>139</v>
      </c>
      <c r="E23" s="243">
        <v>16.260000000000002</v>
      </c>
      <c r="F23" s="244"/>
      <c r="G23" s="245">
        <f>ROUND(E23*F23,2)</f>
        <v>0</v>
      </c>
      <c r="H23" s="226"/>
      <c r="I23" s="225">
        <f>ROUND(E23*H23,2)</f>
        <v>0</v>
      </c>
      <c r="J23" s="226"/>
      <c r="K23" s="225">
        <f>ROUND(E23*J23,2)</f>
        <v>0</v>
      </c>
      <c r="L23" s="225">
        <v>21</v>
      </c>
      <c r="M23" s="225">
        <f>G23*(1+L23/100)</f>
        <v>0</v>
      </c>
      <c r="N23" s="225">
        <v>4.4139999999999999E-2</v>
      </c>
      <c r="O23" s="225">
        <f>ROUND(E23*N23,2)</f>
        <v>0.72</v>
      </c>
      <c r="P23" s="225">
        <v>0</v>
      </c>
      <c r="Q23" s="225">
        <f>ROUND(E23*P23,2)</f>
        <v>0</v>
      </c>
      <c r="R23" s="225"/>
      <c r="S23" s="225" t="s">
        <v>124</v>
      </c>
      <c r="T23" s="225" t="s">
        <v>124</v>
      </c>
      <c r="U23" s="225">
        <v>0.504</v>
      </c>
      <c r="V23" s="225">
        <f>ROUND(E23*U23,2)</f>
        <v>8.1999999999999993</v>
      </c>
      <c r="W23" s="22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126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x14ac:dyDescent="0.2">
      <c r="A24" s="228" t="s">
        <v>119</v>
      </c>
      <c r="B24" s="229" t="s">
        <v>61</v>
      </c>
      <c r="C24" s="250" t="s">
        <v>62</v>
      </c>
      <c r="D24" s="230"/>
      <c r="E24" s="231"/>
      <c r="F24" s="232"/>
      <c r="G24" s="233">
        <f>SUMIF(AG25:AG26,"&lt;&gt;NOR",G25:G26)</f>
        <v>0</v>
      </c>
      <c r="H24" s="227"/>
      <c r="I24" s="227">
        <f>SUM(I25:I26)</f>
        <v>0</v>
      </c>
      <c r="J24" s="227"/>
      <c r="K24" s="227">
        <f>SUM(K25:K26)</f>
        <v>0</v>
      </c>
      <c r="L24" s="227"/>
      <c r="M24" s="227">
        <f>SUM(M25:M26)</f>
        <v>0</v>
      </c>
      <c r="N24" s="227"/>
      <c r="O24" s="227">
        <f>SUM(O25:O26)</f>
        <v>4.5600000000000005</v>
      </c>
      <c r="P24" s="227"/>
      <c r="Q24" s="227">
        <f>SUM(Q25:Q26)</f>
        <v>0</v>
      </c>
      <c r="R24" s="227"/>
      <c r="S24" s="227"/>
      <c r="T24" s="227"/>
      <c r="U24" s="227"/>
      <c r="V24" s="227">
        <f>SUM(V25:V26)</f>
        <v>113.14999999999999</v>
      </c>
      <c r="W24" s="227"/>
      <c r="AG24" t="s">
        <v>120</v>
      </c>
    </row>
    <row r="25" spans="1:60" outlineLevel="1" x14ac:dyDescent="0.2">
      <c r="A25" s="240">
        <v>13</v>
      </c>
      <c r="B25" s="241" t="s">
        <v>154</v>
      </c>
      <c r="C25" s="251" t="s">
        <v>155</v>
      </c>
      <c r="D25" s="242" t="s">
        <v>139</v>
      </c>
      <c r="E25" s="243">
        <v>162</v>
      </c>
      <c r="F25" s="244"/>
      <c r="G25" s="24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2.768E-2</v>
      </c>
      <c r="O25" s="225">
        <f>ROUND(E25*N25,2)</f>
        <v>4.4800000000000004</v>
      </c>
      <c r="P25" s="225">
        <v>0</v>
      </c>
      <c r="Q25" s="225">
        <f>ROUND(E25*P25,2)</f>
        <v>0</v>
      </c>
      <c r="R25" s="225"/>
      <c r="S25" s="225" t="s">
        <v>124</v>
      </c>
      <c r="T25" s="225" t="s">
        <v>124</v>
      </c>
      <c r="U25" s="225">
        <v>0.68169999999999997</v>
      </c>
      <c r="V25" s="225">
        <f>ROUND(E25*U25,2)</f>
        <v>110.44</v>
      </c>
      <c r="W25" s="22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126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40">
        <v>14</v>
      </c>
      <c r="B26" s="241" t="s">
        <v>156</v>
      </c>
      <c r="C26" s="251" t="s">
        <v>157</v>
      </c>
      <c r="D26" s="242" t="s">
        <v>139</v>
      </c>
      <c r="E26" s="243">
        <v>1.6</v>
      </c>
      <c r="F26" s="244"/>
      <c r="G26" s="245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4.9730000000000003E-2</v>
      </c>
      <c r="O26" s="225">
        <f>ROUND(E26*N26,2)</f>
        <v>0.08</v>
      </c>
      <c r="P26" s="225">
        <v>0</v>
      </c>
      <c r="Q26" s="225">
        <f>ROUND(E26*P26,2)</f>
        <v>0</v>
      </c>
      <c r="R26" s="225"/>
      <c r="S26" s="225" t="s">
        <v>124</v>
      </c>
      <c r="T26" s="225" t="s">
        <v>124</v>
      </c>
      <c r="U26" s="225">
        <v>1.696</v>
      </c>
      <c r="V26" s="225">
        <f>ROUND(E26*U26,2)</f>
        <v>2.71</v>
      </c>
      <c r="W26" s="22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126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x14ac:dyDescent="0.2">
      <c r="A27" s="228" t="s">
        <v>119</v>
      </c>
      <c r="B27" s="229" t="s">
        <v>63</v>
      </c>
      <c r="C27" s="250" t="s">
        <v>64</v>
      </c>
      <c r="D27" s="230"/>
      <c r="E27" s="231"/>
      <c r="F27" s="232"/>
      <c r="G27" s="233">
        <f>SUMIF(AG28:AG29,"&lt;&gt;NOR",G28:G29)</f>
        <v>0</v>
      </c>
      <c r="H27" s="227"/>
      <c r="I27" s="227">
        <f>SUM(I28:I29)</f>
        <v>0</v>
      </c>
      <c r="J27" s="227"/>
      <c r="K27" s="227">
        <f>SUM(K28:K29)</f>
        <v>0</v>
      </c>
      <c r="L27" s="227"/>
      <c r="M27" s="227">
        <f>SUM(M28:M29)</f>
        <v>0</v>
      </c>
      <c r="N27" s="227"/>
      <c r="O27" s="227">
        <f>SUM(O28:O29)</f>
        <v>0.31</v>
      </c>
      <c r="P27" s="227"/>
      <c r="Q27" s="227">
        <f>SUM(Q28:Q29)</f>
        <v>0</v>
      </c>
      <c r="R27" s="227"/>
      <c r="S27" s="227"/>
      <c r="T27" s="227"/>
      <c r="U27" s="227"/>
      <c r="V27" s="227">
        <f>SUM(V28:V29)</f>
        <v>19.690000000000001</v>
      </c>
      <c r="W27" s="227"/>
      <c r="AG27" t="s">
        <v>120</v>
      </c>
    </row>
    <row r="28" spans="1:60" ht="22.5" outlineLevel="1" x14ac:dyDescent="0.2">
      <c r="A28" s="240">
        <v>15</v>
      </c>
      <c r="B28" s="241" t="s">
        <v>158</v>
      </c>
      <c r="C28" s="251" t="s">
        <v>159</v>
      </c>
      <c r="D28" s="242" t="s">
        <v>139</v>
      </c>
      <c r="E28" s="243">
        <v>11</v>
      </c>
      <c r="F28" s="244"/>
      <c r="G28" s="245">
        <f>ROUND(E28*F28,2)</f>
        <v>0</v>
      </c>
      <c r="H28" s="226"/>
      <c r="I28" s="225">
        <f>ROUND(E28*H28,2)</f>
        <v>0</v>
      </c>
      <c r="J28" s="226"/>
      <c r="K28" s="225">
        <f>ROUND(E28*J28,2)</f>
        <v>0</v>
      </c>
      <c r="L28" s="225">
        <v>21</v>
      </c>
      <c r="M28" s="225">
        <f>G28*(1+L28/100)</f>
        <v>0</v>
      </c>
      <c r="N28" s="225">
        <v>1.357E-2</v>
      </c>
      <c r="O28" s="225">
        <f>ROUND(E28*N28,2)</f>
        <v>0.15</v>
      </c>
      <c r="P28" s="225">
        <v>0</v>
      </c>
      <c r="Q28" s="225">
        <f>ROUND(E28*P28,2)</f>
        <v>0</v>
      </c>
      <c r="R28" s="225"/>
      <c r="S28" s="225" t="s">
        <v>124</v>
      </c>
      <c r="T28" s="225" t="s">
        <v>124</v>
      </c>
      <c r="U28" s="225">
        <v>1.2558</v>
      </c>
      <c r="V28" s="225">
        <f>ROUND(E28*U28,2)</f>
        <v>13.81</v>
      </c>
      <c r="W28" s="22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126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40">
        <v>16</v>
      </c>
      <c r="B29" s="241" t="s">
        <v>160</v>
      </c>
      <c r="C29" s="251" t="s">
        <v>161</v>
      </c>
      <c r="D29" s="242" t="s">
        <v>139</v>
      </c>
      <c r="E29" s="243">
        <v>9.36</v>
      </c>
      <c r="F29" s="244"/>
      <c r="G29" s="245">
        <f>ROUND(E29*F29,2)</f>
        <v>0</v>
      </c>
      <c r="H29" s="226"/>
      <c r="I29" s="225">
        <f>ROUND(E29*H29,2)</f>
        <v>0</v>
      </c>
      <c r="J29" s="226"/>
      <c r="K29" s="225">
        <f>ROUND(E29*J29,2)</f>
        <v>0</v>
      </c>
      <c r="L29" s="225">
        <v>21</v>
      </c>
      <c r="M29" s="225">
        <f>G29*(1+L29/100)</f>
        <v>0</v>
      </c>
      <c r="N29" s="225">
        <v>1.7219999999999999E-2</v>
      </c>
      <c r="O29" s="225">
        <f>ROUND(E29*N29,2)</f>
        <v>0.16</v>
      </c>
      <c r="P29" s="225">
        <v>0</v>
      </c>
      <c r="Q29" s="225">
        <f>ROUND(E29*P29,2)</f>
        <v>0</v>
      </c>
      <c r="R29" s="225"/>
      <c r="S29" s="225" t="s">
        <v>124</v>
      </c>
      <c r="T29" s="225" t="s">
        <v>162</v>
      </c>
      <c r="U29" s="225">
        <v>0.628</v>
      </c>
      <c r="V29" s="225">
        <f>ROUND(E29*U29,2)</f>
        <v>5.88</v>
      </c>
      <c r="W29" s="22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126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x14ac:dyDescent="0.2">
      <c r="A30" s="228" t="s">
        <v>119</v>
      </c>
      <c r="B30" s="229" t="s">
        <v>65</v>
      </c>
      <c r="C30" s="250" t="s">
        <v>66</v>
      </c>
      <c r="D30" s="230"/>
      <c r="E30" s="231"/>
      <c r="F30" s="232"/>
      <c r="G30" s="233">
        <f>SUMIF(AG31:AG32,"&lt;&gt;NOR",G31:G32)</f>
        <v>0</v>
      </c>
      <c r="H30" s="227"/>
      <c r="I30" s="227">
        <f>SUM(I31:I32)</f>
        <v>0</v>
      </c>
      <c r="J30" s="227"/>
      <c r="K30" s="227">
        <f>SUM(K31:K32)</f>
        <v>0</v>
      </c>
      <c r="L30" s="227"/>
      <c r="M30" s="227">
        <f>SUM(M31:M32)</f>
        <v>0</v>
      </c>
      <c r="N30" s="227"/>
      <c r="O30" s="227">
        <f>SUM(O31:O32)</f>
        <v>1.1599999999999999</v>
      </c>
      <c r="P30" s="227"/>
      <c r="Q30" s="227">
        <f>SUM(Q31:Q32)</f>
        <v>0</v>
      </c>
      <c r="R30" s="227"/>
      <c r="S30" s="227"/>
      <c r="T30" s="227"/>
      <c r="U30" s="227"/>
      <c r="V30" s="227">
        <f>SUM(V31:V32)</f>
        <v>52.41</v>
      </c>
      <c r="W30" s="227"/>
      <c r="AG30" t="s">
        <v>120</v>
      </c>
    </row>
    <row r="31" spans="1:60" outlineLevel="1" x14ac:dyDescent="0.2">
      <c r="A31" s="240">
        <v>17</v>
      </c>
      <c r="B31" s="241" t="s">
        <v>163</v>
      </c>
      <c r="C31" s="251" t="s">
        <v>164</v>
      </c>
      <c r="D31" s="242" t="s">
        <v>139</v>
      </c>
      <c r="E31" s="243">
        <v>12</v>
      </c>
      <c r="F31" s="244"/>
      <c r="G31" s="245">
        <f>ROUND(E31*F31,2)</f>
        <v>0</v>
      </c>
      <c r="H31" s="226"/>
      <c r="I31" s="225">
        <f>ROUND(E31*H31,2)</f>
        <v>0</v>
      </c>
      <c r="J31" s="226"/>
      <c r="K31" s="225">
        <f>ROUND(E31*J31,2)</f>
        <v>0</v>
      </c>
      <c r="L31" s="225">
        <v>21</v>
      </c>
      <c r="M31" s="225">
        <f>G31*(1+L31/100)</f>
        <v>0</v>
      </c>
      <c r="N31" s="225">
        <v>1.2099999999999999E-3</v>
      </c>
      <c r="O31" s="225">
        <f>ROUND(E31*N31,2)</f>
        <v>0.01</v>
      </c>
      <c r="P31" s="225">
        <v>0</v>
      </c>
      <c r="Q31" s="225">
        <f>ROUND(E31*P31,2)</f>
        <v>0</v>
      </c>
      <c r="R31" s="225"/>
      <c r="S31" s="225" t="s">
        <v>124</v>
      </c>
      <c r="T31" s="225" t="s">
        <v>124</v>
      </c>
      <c r="U31" s="225">
        <v>0.17699999999999999</v>
      </c>
      <c r="V31" s="225">
        <f>ROUND(E31*U31,2)</f>
        <v>2.12</v>
      </c>
      <c r="W31" s="22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126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40">
        <v>18</v>
      </c>
      <c r="B32" s="241" t="s">
        <v>165</v>
      </c>
      <c r="C32" s="251" t="s">
        <v>166</v>
      </c>
      <c r="D32" s="242" t="s">
        <v>139</v>
      </c>
      <c r="E32" s="243">
        <v>193.44</v>
      </c>
      <c r="F32" s="244"/>
      <c r="G32" s="245">
        <f>ROUND(E32*F32,2)</f>
        <v>0</v>
      </c>
      <c r="H32" s="226"/>
      <c r="I32" s="225">
        <f>ROUND(E32*H32,2)</f>
        <v>0</v>
      </c>
      <c r="J32" s="226"/>
      <c r="K32" s="225">
        <f>ROUND(E32*J32,2)</f>
        <v>0</v>
      </c>
      <c r="L32" s="225">
        <v>21</v>
      </c>
      <c r="M32" s="225">
        <f>G32*(1+L32/100)</f>
        <v>0</v>
      </c>
      <c r="N32" s="225">
        <v>5.9199999999999999E-3</v>
      </c>
      <c r="O32" s="225">
        <f>ROUND(E32*N32,2)</f>
        <v>1.1499999999999999</v>
      </c>
      <c r="P32" s="225">
        <v>0</v>
      </c>
      <c r="Q32" s="225">
        <f>ROUND(E32*P32,2)</f>
        <v>0</v>
      </c>
      <c r="R32" s="225"/>
      <c r="S32" s="225" t="s">
        <v>124</v>
      </c>
      <c r="T32" s="225" t="s">
        <v>124</v>
      </c>
      <c r="U32" s="225">
        <v>0.26</v>
      </c>
      <c r="V32" s="225">
        <f>ROUND(E32*U32,2)</f>
        <v>50.29</v>
      </c>
      <c r="W32" s="22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126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ht="25.5" x14ac:dyDescent="0.2">
      <c r="A33" s="228" t="s">
        <v>119</v>
      </c>
      <c r="B33" s="229" t="s">
        <v>67</v>
      </c>
      <c r="C33" s="250" t="s">
        <v>68</v>
      </c>
      <c r="D33" s="230"/>
      <c r="E33" s="231"/>
      <c r="F33" s="232"/>
      <c r="G33" s="233">
        <f>SUMIF(AG34:AG37,"&lt;&gt;NOR",G34:G37)</f>
        <v>0</v>
      </c>
      <c r="H33" s="227"/>
      <c r="I33" s="227">
        <f>SUM(I34:I37)</f>
        <v>0</v>
      </c>
      <c r="J33" s="227"/>
      <c r="K33" s="227">
        <f>SUM(K34:K37)</f>
        <v>0</v>
      </c>
      <c r="L33" s="227"/>
      <c r="M33" s="227">
        <f>SUM(M34:M37)</f>
        <v>0</v>
      </c>
      <c r="N33" s="227"/>
      <c r="O33" s="227">
        <f>SUM(O34:O37)</f>
        <v>6.0000000000000005E-2</v>
      </c>
      <c r="P33" s="227"/>
      <c r="Q33" s="227">
        <f>SUM(Q34:Q37)</f>
        <v>0</v>
      </c>
      <c r="R33" s="227"/>
      <c r="S33" s="227"/>
      <c r="T33" s="227"/>
      <c r="U33" s="227"/>
      <c r="V33" s="227">
        <f>SUM(V34:V37)</f>
        <v>91.93</v>
      </c>
      <c r="W33" s="227"/>
      <c r="AG33" t="s">
        <v>120</v>
      </c>
    </row>
    <row r="34" spans="1:60" outlineLevel="1" x14ac:dyDescent="0.2">
      <c r="A34" s="240">
        <v>19</v>
      </c>
      <c r="B34" s="241" t="s">
        <v>167</v>
      </c>
      <c r="C34" s="251" t="s">
        <v>168</v>
      </c>
      <c r="D34" s="242" t="s">
        <v>139</v>
      </c>
      <c r="E34" s="243">
        <v>22.8</v>
      </c>
      <c r="F34" s="244"/>
      <c r="G34" s="245">
        <f>ROUND(E34*F34,2)</f>
        <v>0</v>
      </c>
      <c r="H34" s="226"/>
      <c r="I34" s="225">
        <f>ROUND(E34*H34,2)</f>
        <v>0</v>
      </c>
      <c r="J34" s="226"/>
      <c r="K34" s="225">
        <f>ROUND(E34*J34,2)</f>
        <v>0</v>
      </c>
      <c r="L34" s="225">
        <v>21</v>
      </c>
      <c r="M34" s="225">
        <f>G34*(1+L34/100)</f>
        <v>0</v>
      </c>
      <c r="N34" s="225">
        <v>4.0000000000000003E-5</v>
      </c>
      <c r="O34" s="225">
        <f>ROUND(E34*N34,2)</f>
        <v>0</v>
      </c>
      <c r="P34" s="225">
        <v>0</v>
      </c>
      <c r="Q34" s="225">
        <f>ROUND(E34*P34,2)</f>
        <v>0</v>
      </c>
      <c r="R34" s="225"/>
      <c r="S34" s="225" t="s">
        <v>124</v>
      </c>
      <c r="T34" s="225" t="s">
        <v>124</v>
      </c>
      <c r="U34" s="225">
        <v>0.308</v>
      </c>
      <c r="V34" s="225">
        <f>ROUND(E34*U34,2)</f>
        <v>7.02</v>
      </c>
      <c r="W34" s="22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126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40">
        <v>20</v>
      </c>
      <c r="B35" s="241" t="s">
        <v>169</v>
      </c>
      <c r="C35" s="251" t="s">
        <v>170</v>
      </c>
      <c r="D35" s="242" t="s">
        <v>139</v>
      </c>
      <c r="E35" s="243">
        <v>236</v>
      </c>
      <c r="F35" s="244"/>
      <c r="G35" s="245">
        <f>ROUND(E35*F35,2)</f>
        <v>0</v>
      </c>
      <c r="H35" s="226"/>
      <c r="I35" s="225">
        <f>ROUND(E35*H35,2)</f>
        <v>0</v>
      </c>
      <c r="J35" s="226"/>
      <c r="K35" s="225">
        <f>ROUND(E35*J35,2)</f>
        <v>0</v>
      </c>
      <c r="L35" s="225">
        <v>21</v>
      </c>
      <c r="M35" s="225">
        <f>G35*(1+L35/100)</f>
        <v>0</v>
      </c>
      <c r="N35" s="225">
        <v>4.0000000000000003E-5</v>
      </c>
      <c r="O35" s="225">
        <f>ROUND(E35*N35,2)</f>
        <v>0.01</v>
      </c>
      <c r="P35" s="225">
        <v>0</v>
      </c>
      <c r="Q35" s="225">
        <f>ROUND(E35*P35,2)</f>
        <v>0</v>
      </c>
      <c r="R35" s="225"/>
      <c r="S35" s="225" t="s">
        <v>124</v>
      </c>
      <c r="T35" s="225" t="s">
        <v>124</v>
      </c>
      <c r="U35" s="225">
        <v>0.26300000000000001</v>
      </c>
      <c r="V35" s="225">
        <f>ROUND(E35*U35,2)</f>
        <v>62.07</v>
      </c>
      <c r="W35" s="22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126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ht="22.5" outlineLevel="1" x14ac:dyDescent="0.2">
      <c r="A36" s="240">
        <v>21</v>
      </c>
      <c r="B36" s="241" t="s">
        <v>171</v>
      </c>
      <c r="C36" s="251" t="s">
        <v>172</v>
      </c>
      <c r="D36" s="242" t="s">
        <v>132</v>
      </c>
      <c r="E36" s="243">
        <v>2</v>
      </c>
      <c r="F36" s="244"/>
      <c r="G36" s="245">
        <f>ROUND(E36*F36,2)</f>
        <v>0</v>
      </c>
      <c r="H36" s="226"/>
      <c r="I36" s="225">
        <f>ROUND(E36*H36,2)</f>
        <v>0</v>
      </c>
      <c r="J36" s="226"/>
      <c r="K36" s="225">
        <f>ROUND(E36*J36,2)</f>
        <v>0</v>
      </c>
      <c r="L36" s="225">
        <v>21</v>
      </c>
      <c r="M36" s="225">
        <f>G36*(1+L36/100)</f>
        <v>0</v>
      </c>
      <c r="N36" s="225">
        <v>2.4E-2</v>
      </c>
      <c r="O36" s="225">
        <f>ROUND(E36*N36,2)</f>
        <v>0.05</v>
      </c>
      <c r="P36" s="225">
        <v>0</v>
      </c>
      <c r="Q36" s="225">
        <f>ROUND(E36*P36,2)</f>
        <v>0</v>
      </c>
      <c r="R36" s="225"/>
      <c r="S36" s="225" t="s">
        <v>173</v>
      </c>
      <c r="T36" s="225" t="s">
        <v>125</v>
      </c>
      <c r="U36" s="225">
        <v>0</v>
      </c>
      <c r="V36" s="225">
        <f>ROUND(E36*U36,2)</f>
        <v>0</v>
      </c>
      <c r="W36" s="22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174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40">
        <v>22</v>
      </c>
      <c r="B37" s="241" t="s">
        <v>175</v>
      </c>
      <c r="C37" s="251" t="s">
        <v>176</v>
      </c>
      <c r="D37" s="242" t="s">
        <v>129</v>
      </c>
      <c r="E37" s="243">
        <v>24.33426</v>
      </c>
      <c r="F37" s="244"/>
      <c r="G37" s="245">
        <f>ROUND(E37*F37,2)</f>
        <v>0</v>
      </c>
      <c r="H37" s="226"/>
      <c r="I37" s="225">
        <f>ROUND(E37*H37,2)</f>
        <v>0</v>
      </c>
      <c r="J37" s="226"/>
      <c r="K37" s="225">
        <f>ROUND(E37*J37,2)</f>
        <v>0</v>
      </c>
      <c r="L37" s="225">
        <v>21</v>
      </c>
      <c r="M37" s="225">
        <f>G37*(1+L37/100)</f>
        <v>0</v>
      </c>
      <c r="N37" s="225">
        <v>0</v>
      </c>
      <c r="O37" s="225">
        <f>ROUND(E37*N37,2)</f>
        <v>0</v>
      </c>
      <c r="P37" s="225">
        <v>0</v>
      </c>
      <c r="Q37" s="225">
        <f>ROUND(E37*P37,2)</f>
        <v>0</v>
      </c>
      <c r="R37" s="225"/>
      <c r="S37" s="225" t="s">
        <v>124</v>
      </c>
      <c r="T37" s="225" t="s">
        <v>124</v>
      </c>
      <c r="U37" s="225">
        <v>0.9385</v>
      </c>
      <c r="V37" s="225">
        <f>ROUND(E37*U37,2)</f>
        <v>22.84</v>
      </c>
      <c r="W37" s="22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177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x14ac:dyDescent="0.2">
      <c r="A38" s="228" t="s">
        <v>119</v>
      </c>
      <c r="B38" s="229" t="s">
        <v>69</v>
      </c>
      <c r="C38" s="250" t="s">
        <v>70</v>
      </c>
      <c r="D38" s="230"/>
      <c r="E38" s="231"/>
      <c r="F38" s="232"/>
      <c r="G38" s="233">
        <f>SUMIF(AG39:AG45,"&lt;&gt;NOR",G39:G45)</f>
        <v>0</v>
      </c>
      <c r="H38" s="227"/>
      <c r="I38" s="227">
        <f>SUM(I39:I45)</f>
        <v>0</v>
      </c>
      <c r="J38" s="227"/>
      <c r="K38" s="227">
        <f>SUM(K39:K45)</f>
        <v>0</v>
      </c>
      <c r="L38" s="227"/>
      <c r="M38" s="227">
        <f>SUM(M39:M45)</f>
        <v>0</v>
      </c>
      <c r="N38" s="227"/>
      <c r="O38" s="227">
        <f>SUM(O39:O45)</f>
        <v>7.0000000000000007E-2</v>
      </c>
      <c r="P38" s="227"/>
      <c r="Q38" s="227">
        <f>SUM(Q39:Q45)</f>
        <v>5.2799999999999994</v>
      </c>
      <c r="R38" s="227"/>
      <c r="S38" s="227"/>
      <c r="T38" s="227"/>
      <c r="U38" s="227"/>
      <c r="V38" s="227">
        <f>SUM(V39:V45)</f>
        <v>55.27</v>
      </c>
      <c r="W38" s="227"/>
      <c r="AG38" t="s">
        <v>120</v>
      </c>
    </row>
    <row r="39" spans="1:60" outlineLevel="1" x14ac:dyDescent="0.2">
      <c r="A39" s="240">
        <v>23</v>
      </c>
      <c r="B39" s="241" t="s">
        <v>178</v>
      </c>
      <c r="C39" s="251" t="s">
        <v>179</v>
      </c>
      <c r="D39" s="242" t="s">
        <v>123</v>
      </c>
      <c r="E39" s="243">
        <v>1.4610000000000001</v>
      </c>
      <c r="F39" s="244"/>
      <c r="G39" s="245">
        <f>ROUND(E39*F39,2)</f>
        <v>0</v>
      </c>
      <c r="H39" s="226"/>
      <c r="I39" s="225">
        <f>ROUND(E39*H39,2)</f>
        <v>0</v>
      </c>
      <c r="J39" s="226"/>
      <c r="K39" s="225">
        <f>ROUND(E39*J39,2)</f>
        <v>0</v>
      </c>
      <c r="L39" s="225">
        <v>21</v>
      </c>
      <c r="M39" s="225">
        <f>G39*(1+L39/100)</f>
        <v>0</v>
      </c>
      <c r="N39" s="225">
        <v>0</v>
      </c>
      <c r="O39" s="225">
        <f>ROUND(E39*N39,2)</f>
        <v>0</v>
      </c>
      <c r="P39" s="225">
        <v>2.4</v>
      </c>
      <c r="Q39" s="225">
        <f>ROUND(E39*P39,2)</f>
        <v>3.51</v>
      </c>
      <c r="R39" s="225"/>
      <c r="S39" s="225" t="s">
        <v>124</v>
      </c>
      <c r="T39" s="225" t="s">
        <v>124</v>
      </c>
      <c r="U39" s="225">
        <v>13.301</v>
      </c>
      <c r="V39" s="225">
        <f>ROUND(E39*U39,2)</f>
        <v>19.43</v>
      </c>
      <c r="W39" s="22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126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ht="22.5" outlineLevel="1" x14ac:dyDescent="0.2">
      <c r="A40" s="240">
        <v>24</v>
      </c>
      <c r="B40" s="241" t="s">
        <v>180</v>
      </c>
      <c r="C40" s="251" t="s">
        <v>181</v>
      </c>
      <c r="D40" s="242" t="s">
        <v>139</v>
      </c>
      <c r="E40" s="243">
        <v>14.8</v>
      </c>
      <c r="F40" s="244"/>
      <c r="G40" s="245">
        <f>ROUND(E40*F40,2)</f>
        <v>0</v>
      </c>
      <c r="H40" s="226"/>
      <c r="I40" s="225">
        <f>ROUND(E40*H40,2)</f>
        <v>0</v>
      </c>
      <c r="J40" s="226"/>
      <c r="K40" s="225">
        <f>ROUND(E40*J40,2)</f>
        <v>0</v>
      </c>
      <c r="L40" s="225">
        <v>21</v>
      </c>
      <c r="M40" s="225">
        <f>G40*(1+L40/100)</f>
        <v>0</v>
      </c>
      <c r="N40" s="225">
        <v>0</v>
      </c>
      <c r="O40" s="225">
        <f>ROUND(E40*N40,2)</f>
        <v>0</v>
      </c>
      <c r="P40" s="225">
        <v>0.02</v>
      </c>
      <c r="Q40" s="225">
        <f>ROUND(E40*P40,2)</f>
        <v>0.3</v>
      </c>
      <c r="R40" s="225"/>
      <c r="S40" s="225" t="s">
        <v>124</v>
      </c>
      <c r="T40" s="225" t="s">
        <v>124</v>
      </c>
      <c r="U40" s="225">
        <v>0.24</v>
      </c>
      <c r="V40" s="225">
        <f>ROUND(E40*U40,2)</f>
        <v>3.55</v>
      </c>
      <c r="W40" s="22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126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40">
        <v>25</v>
      </c>
      <c r="B41" s="241" t="s">
        <v>182</v>
      </c>
      <c r="C41" s="251" t="s">
        <v>183</v>
      </c>
      <c r="D41" s="242" t="s">
        <v>132</v>
      </c>
      <c r="E41" s="243">
        <v>3</v>
      </c>
      <c r="F41" s="244"/>
      <c r="G41" s="245">
        <f>ROUND(E41*F41,2)</f>
        <v>0</v>
      </c>
      <c r="H41" s="226"/>
      <c r="I41" s="225">
        <f>ROUND(E41*H41,2)</f>
        <v>0</v>
      </c>
      <c r="J41" s="226"/>
      <c r="K41" s="225">
        <f>ROUND(E41*J41,2)</f>
        <v>0</v>
      </c>
      <c r="L41" s="225">
        <v>21</v>
      </c>
      <c r="M41" s="225">
        <f>G41*(1+L41/100)</f>
        <v>0</v>
      </c>
      <c r="N41" s="225">
        <v>0</v>
      </c>
      <c r="O41" s="225">
        <f>ROUND(E41*N41,2)</f>
        <v>0</v>
      </c>
      <c r="P41" s="225">
        <v>0</v>
      </c>
      <c r="Q41" s="225">
        <f>ROUND(E41*P41,2)</f>
        <v>0</v>
      </c>
      <c r="R41" s="225"/>
      <c r="S41" s="225" t="s">
        <v>124</v>
      </c>
      <c r="T41" s="225" t="s">
        <v>124</v>
      </c>
      <c r="U41" s="225">
        <v>0.08</v>
      </c>
      <c r="V41" s="225">
        <f>ROUND(E41*U41,2)</f>
        <v>0.24</v>
      </c>
      <c r="W41" s="22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126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40">
        <v>26</v>
      </c>
      <c r="B42" s="241" t="s">
        <v>184</v>
      </c>
      <c r="C42" s="251" t="s">
        <v>185</v>
      </c>
      <c r="D42" s="242" t="s">
        <v>139</v>
      </c>
      <c r="E42" s="243">
        <v>10.56</v>
      </c>
      <c r="F42" s="244"/>
      <c r="G42" s="245">
        <f>ROUND(E42*F42,2)</f>
        <v>0</v>
      </c>
      <c r="H42" s="226"/>
      <c r="I42" s="225">
        <f>ROUND(E42*H42,2)</f>
        <v>0</v>
      </c>
      <c r="J42" s="226"/>
      <c r="K42" s="225">
        <f>ROUND(E42*J42,2)</f>
        <v>0</v>
      </c>
      <c r="L42" s="225">
        <v>21</v>
      </c>
      <c r="M42" s="225">
        <f>G42*(1+L42/100)</f>
        <v>0</v>
      </c>
      <c r="N42" s="225">
        <v>3.0400000000000002E-3</v>
      </c>
      <c r="O42" s="225">
        <f>ROUND(E42*N42,2)</f>
        <v>0.03</v>
      </c>
      <c r="P42" s="225">
        <v>8.8999999999999996E-2</v>
      </c>
      <c r="Q42" s="225">
        <f>ROUND(E42*P42,2)</f>
        <v>0.94</v>
      </c>
      <c r="R42" s="225"/>
      <c r="S42" s="225" t="s">
        <v>124</v>
      </c>
      <c r="T42" s="225" t="s">
        <v>124</v>
      </c>
      <c r="U42" s="225">
        <v>1.49</v>
      </c>
      <c r="V42" s="225">
        <f>ROUND(E42*U42,2)</f>
        <v>15.73</v>
      </c>
      <c r="W42" s="22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126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40">
        <v>27</v>
      </c>
      <c r="B43" s="241" t="s">
        <v>186</v>
      </c>
      <c r="C43" s="251" t="s">
        <v>187</v>
      </c>
      <c r="D43" s="242" t="s">
        <v>139</v>
      </c>
      <c r="E43" s="243">
        <v>5.0999999999999996</v>
      </c>
      <c r="F43" s="244"/>
      <c r="G43" s="245">
        <f>ROUND(E43*F43,2)</f>
        <v>0</v>
      </c>
      <c r="H43" s="226"/>
      <c r="I43" s="225">
        <f>ROUND(E43*H43,2)</f>
        <v>0</v>
      </c>
      <c r="J43" s="226"/>
      <c r="K43" s="225">
        <f>ROUND(E43*J43,2)</f>
        <v>0</v>
      </c>
      <c r="L43" s="225">
        <v>21</v>
      </c>
      <c r="M43" s="225">
        <f>G43*(1+L43/100)</f>
        <v>0</v>
      </c>
      <c r="N43" s="225">
        <v>1.17E-3</v>
      </c>
      <c r="O43" s="225">
        <f>ROUND(E43*N43,2)</f>
        <v>0.01</v>
      </c>
      <c r="P43" s="225">
        <v>7.5999999999999998E-2</v>
      </c>
      <c r="Q43" s="225">
        <f>ROUND(E43*P43,2)</f>
        <v>0.39</v>
      </c>
      <c r="R43" s="225"/>
      <c r="S43" s="225" t="s">
        <v>124</v>
      </c>
      <c r="T43" s="225" t="s">
        <v>124</v>
      </c>
      <c r="U43" s="225">
        <v>0.93899999999999995</v>
      </c>
      <c r="V43" s="225">
        <f>ROUND(E43*U43,2)</f>
        <v>4.79</v>
      </c>
      <c r="W43" s="22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126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40">
        <v>28</v>
      </c>
      <c r="B44" s="241" t="s">
        <v>188</v>
      </c>
      <c r="C44" s="251" t="s">
        <v>189</v>
      </c>
      <c r="D44" s="242" t="s">
        <v>139</v>
      </c>
      <c r="E44" s="243">
        <v>11</v>
      </c>
      <c r="F44" s="244"/>
      <c r="G44" s="245">
        <f>ROUND(E44*F44,2)</f>
        <v>0</v>
      </c>
      <c r="H44" s="226"/>
      <c r="I44" s="225">
        <f>ROUND(E44*H44,2)</f>
        <v>0</v>
      </c>
      <c r="J44" s="226"/>
      <c r="K44" s="225">
        <f>ROUND(E44*J44,2)</f>
        <v>0</v>
      </c>
      <c r="L44" s="225">
        <v>21</v>
      </c>
      <c r="M44" s="225">
        <f>G44*(1+L44/100)</f>
        <v>0</v>
      </c>
      <c r="N44" s="225">
        <v>0</v>
      </c>
      <c r="O44" s="225">
        <f>ROUND(E44*N44,2)</f>
        <v>0</v>
      </c>
      <c r="P44" s="225">
        <v>1.256E-2</v>
      </c>
      <c r="Q44" s="225">
        <f>ROUND(E44*P44,2)</f>
        <v>0.14000000000000001</v>
      </c>
      <c r="R44" s="225"/>
      <c r="S44" s="225" t="s">
        <v>124</v>
      </c>
      <c r="T44" s="225" t="s">
        <v>124</v>
      </c>
      <c r="U44" s="225">
        <v>0.24099999999999999</v>
      </c>
      <c r="V44" s="225">
        <f>ROUND(E44*U44,2)</f>
        <v>2.65</v>
      </c>
      <c r="W44" s="22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126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ht="22.5" outlineLevel="1" x14ac:dyDescent="0.2">
      <c r="A45" s="240">
        <v>29</v>
      </c>
      <c r="B45" s="241" t="s">
        <v>190</v>
      </c>
      <c r="C45" s="251" t="s">
        <v>191</v>
      </c>
      <c r="D45" s="242" t="s">
        <v>129</v>
      </c>
      <c r="E45" s="243">
        <v>1.1000000000000001</v>
      </c>
      <c r="F45" s="244"/>
      <c r="G45" s="245">
        <f>ROUND(E45*F45,2)</f>
        <v>0</v>
      </c>
      <c r="H45" s="226"/>
      <c r="I45" s="225">
        <f>ROUND(E45*H45,2)</f>
        <v>0</v>
      </c>
      <c r="J45" s="226"/>
      <c r="K45" s="225">
        <f>ROUND(E45*J45,2)</f>
        <v>0</v>
      </c>
      <c r="L45" s="225">
        <v>21</v>
      </c>
      <c r="M45" s="225">
        <f>G45*(1+L45/100)</f>
        <v>0</v>
      </c>
      <c r="N45" s="225">
        <v>2.4719999999999999E-2</v>
      </c>
      <c r="O45" s="225">
        <f>ROUND(E45*N45,2)</f>
        <v>0.03</v>
      </c>
      <c r="P45" s="225">
        <v>0</v>
      </c>
      <c r="Q45" s="225">
        <f>ROUND(E45*P45,2)</f>
        <v>0</v>
      </c>
      <c r="R45" s="225"/>
      <c r="S45" s="225" t="s">
        <v>124</v>
      </c>
      <c r="T45" s="225" t="s">
        <v>124</v>
      </c>
      <c r="U45" s="225">
        <v>8.0709999999999997</v>
      </c>
      <c r="V45" s="225">
        <f>ROUND(E45*U45,2)</f>
        <v>8.8800000000000008</v>
      </c>
      <c r="W45" s="22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192</v>
      </c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x14ac:dyDescent="0.2">
      <c r="A46" s="228" t="s">
        <v>119</v>
      </c>
      <c r="B46" s="229" t="s">
        <v>71</v>
      </c>
      <c r="C46" s="250" t="s">
        <v>72</v>
      </c>
      <c r="D46" s="230"/>
      <c r="E46" s="231"/>
      <c r="F46" s="232"/>
      <c r="G46" s="233">
        <f>SUMIF(AG47:AG53,"&lt;&gt;NOR",G47:G53)</f>
        <v>0</v>
      </c>
      <c r="H46" s="227"/>
      <c r="I46" s="227">
        <f>SUM(I47:I53)</f>
        <v>0</v>
      </c>
      <c r="J46" s="227"/>
      <c r="K46" s="227">
        <f>SUM(K47:K53)</f>
        <v>0</v>
      </c>
      <c r="L46" s="227"/>
      <c r="M46" s="227">
        <f>SUM(M47:M53)</f>
        <v>0</v>
      </c>
      <c r="N46" s="227"/>
      <c r="O46" s="227">
        <f>SUM(O47:O53)</f>
        <v>0.05</v>
      </c>
      <c r="P46" s="227"/>
      <c r="Q46" s="227">
        <f>SUM(Q47:Q53)</f>
        <v>13.68</v>
      </c>
      <c r="R46" s="227"/>
      <c r="S46" s="227"/>
      <c r="T46" s="227"/>
      <c r="U46" s="227"/>
      <c r="V46" s="227">
        <f>SUM(V47:V53)</f>
        <v>105.2</v>
      </c>
      <c r="W46" s="227"/>
      <c r="AG46" t="s">
        <v>120</v>
      </c>
    </row>
    <row r="47" spans="1:60" outlineLevel="1" x14ac:dyDescent="0.2">
      <c r="A47" s="234">
        <v>30</v>
      </c>
      <c r="B47" s="235" t="s">
        <v>193</v>
      </c>
      <c r="C47" s="252" t="s">
        <v>194</v>
      </c>
      <c r="D47" s="236" t="s">
        <v>132</v>
      </c>
      <c r="E47" s="237">
        <v>14</v>
      </c>
      <c r="F47" s="238"/>
      <c r="G47" s="239">
        <f>ROUND(E47*F47,2)</f>
        <v>0</v>
      </c>
      <c r="H47" s="226"/>
      <c r="I47" s="225">
        <f>ROUND(E47*H47,2)</f>
        <v>0</v>
      </c>
      <c r="J47" s="226"/>
      <c r="K47" s="225">
        <f>ROUND(E47*J47,2)</f>
        <v>0</v>
      </c>
      <c r="L47" s="225">
        <v>21</v>
      </c>
      <c r="M47" s="225">
        <f>G47*(1+L47/100)</f>
        <v>0</v>
      </c>
      <c r="N47" s="225">
        <v>1.33E-3</v>
      </c>
      <c r="O47" s="225">
        <f>ROUND(E47*N47,2)</f>
        <v>0.02</v>
      </c>
      <c r="P47" s="225">
        <v>7.3999999999999996E-2</v>
      </c>
      <c r="Q47" s="225">
        <f>ROUND(E47*P47,2)</f>
        <v>1.04</v>
      </c>
      <c r="R47" s="225"/>
      <c r="S47" s="225" t="s">
        <v>124</v>
      </c>
      <c r="T47" s="225" t="s">
        <v>124</v>
      </c>
      <c r="U47" s="225">
        <v>0.79600000000000004</v>
      </c>
      <c r="V47" s="225">
        <f>ROUND(E47*U47,2)</f>
        <v>11.14</v>
      </c>
      <c r="W47" s="22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126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23"/>
      <c r="B48" s="224"/>
      <c r="C48" s="253" t="s">
        <v>195</v>
      </c>
      <c r="D48" s="246"/>
      <c r="E48" s="246"/>
      <c r="F48" s="246"/>
      <c r="G48" s="246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151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34">
        <v>31</v>
      </c>
      <c r="B49" s="235" t="s">
        <v>196</v>
      </c>
      <c r="C49" s="252" t="s">
        <v>197</v>
      </c>
      <c r="D49" s="236" t="s">
        <v>132</v>
      </c>
      <c r="E49" s="237">
        <v>12</v>
      </c>
      <c r="F49" s="238"/>
      <c r="G49" s="239">
        <f>ROUND(E49*F49,2)</f>
        <v>0</v>
      </c>
      <c r="H49" s="226"/>
      <c r="I49" s="225">
        <f>ROUND(E49*H49,2)</f>
        <v>0</v>
      </c>
      <c r="J49" s="226"/>
      <c r="K49" s="225">
        <f>ROUND(E49*J49,2)</f>
        <v>0</v>
      </c>
      <c r="L49" s="225">
        <v>21</v>
      </c>
      <c r="M49" s="225">
        <f>G49*(1+L49/100)</f>
        <v>0</v>
      </c>
      <c r="N49" s="225">
        <v>1.33E-3</v>
      </c>
      <c r="O49" s="225">
        <f>ROUND(E49*N49,2)</f>
        <v>0.02</v>
      </c>
      <c r="P49" s="225">
        <v>0.20699999999999999</v>
      </c>
      <c r="Q49" s="225">
        <f>ROUND(E49*P49,2)</f>
        <v>2.48</v>
      </c>
      <c r="R49" s="225"/>
      <c r="S49" s="225" t="s">
        <v>124</v>
      </c>
      <c r="T49" s="225" t="s">
        <v>124</v>
      </c>
      <c r="U49" s="225">
        <v>1.538</v>
      </c>
      <c r="V49" s="225">
        <f>ROUND(E49*U49,2)</f>
        <v>18.46</v>
      </c>
      <c r="W49" s="22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126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23"/>
      <c r="B50" s="224"/>
      <c r="C50" s="253" t="s">
        <v>195</v>
      </c>
      <c r="D50" s="246"/>
      <c r="E50" s="246"/>
      <c r="F50" s="246"/>
      <c r="G50" s="246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151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40">
        <v>32</v>
      </c>
      <c r="B51" s="241" t="s">
        <v>198</v>
      </c>
      <c r="C51" s="251" t="s">
        <v>199</v>
      </c>
      <c r="D51" s="242" t="s">
        <v>123</v>
      </c>
      <c r="E51" s="243">
        <v>1.19</v>
      </c>
      <c r="F51" s="244"/>
      <c r="G51" s="245">
        <f>ROUND(E51*F51,2)</f>
        <v>0</v>
      </c>
      <c r="H51" s="226"/>
      <c r="I51" s="225">
        <f>ROUND(E51*H51,2)</f>
        <v>0</v>
      </c>
      <c r="J51" s="226"/>
      <c r="K51" s="225">
        <f>ROUND(E51*J51,2)</f>
        <v>0</v>
      </c>
      <c r="L51" s="225">
        <v>21</v>
      </c>
      <c r="M51" s="225">
        <f>G51*(1+L51/100)</f>
        <v>0</v>
      </c>
      <c r="N51" s="225">
        <v>1.33E-3</v>
      </c>
      <c r="O51" s="225">
        <f>ROUND(E51*N51,2)</f>
        <v>0</v>
      </c>
      <c r="P51" s="225">
        <v>1.8</v>
      </c>
      <c r="Q51" s="225">
        <f>ROUND(E51*P51,2)</f>
        <v>2.14</v>
      </c>
      <c r="R51" s="225"/>
      <c r="S51" s="225" t="s">
        <v>124</v>
      </c>
      <c r="T51" s="225" t="s">
        <v>124</v>
      </c>
      <c r="U51" s="225">
        <v>6.6609999999999996</v>
      </c>
      <c r="V51" s="225">
        <f>ROUND(E51*U51,2)</f>
        <v>7.93</v>
      </c>
      <c r="W51" s="22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126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40">
        <v>33</v>
      </c>
      <c r="B52" s="241" t="s">
        <v>200</v>
      </c>
      <c r="C52" s="251" t="s">
        <v>201</v>
      </c>
      <c r="D52" s="242" t="s">
        <v>132</v>
      </c>
      <c r="E52" s="243">
        <v>3</v>
      </c>
      <c r="F52" s="244"/>
      <c r="G52" s="245">
        <f>ROUND(E52*F52,2)</f>
        <v>0</v>
      </c>
      <c r="H52" s="226"/>
      <c r="I52" s="225">
        <f>ROUND(E52*H52,2)</f>
        <v>0</v>
      </c>
      <c r="J52" s="226"/>
      <c r="K52" s="225">
        <f>ROUND(E52*J52,2)</f>
        <v>0</v>
      </c>
      <c r="L52" s="225">
        <v>21</v>
      </c>
      <c r="M52" s="225">
        <f>G52*(1+L52/100)</f>
        <v>0</v>
      </c>
      <c r="N52" s="225">
        <v>0</v>
      </c>
      <c r="O52" s="225">
        <f>ROUND(E52*N52,2)</f>
        <v>0</v>
      </c>
      <c r="P52" s="225">
        <v>7.0000000000000001E-3</v>
      </c>
      <c r="Q52" s="225">
        <f>ROUND(E52*P52,2)</f>
        <v>0.02</v>
      </c>
      <c r="R52" s="225"/>
      <c r="S52" s="225" t="s">
        <v>124</v>
      </c>
      <c r="T52" s="225" t="s">
        <v>124</v>
      </c>
      <c r="U52" s="225">
        <v>0.38900000000000001</v>
      </c>
      <c r="V52" s="225">
        <f>ROUND(E52*U52,2)</f>
        <v>1.17</v>
      </c>
      <c r="W52" s="22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126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40">
        <v>34</v>
      </c>
      <c r="B53" s="241" t="s">
        <v>202</v>
      </c>
      <c r="C53" s="251" t="s">
        <v>203</v>
      </c>
      <c r="D53" s="242" t="s">
        <v>139</v>
      </c>
      <c r="E53" s="243">
        <v>9.8800000000000008</v>
      </c>
      <c r="F53" s="244"/>
      <c r="G53" s="245">
        <f>ROUND(E53*F53,2)</f>
        <v>0</v>
      </c>
      <c r="H53" s="226"/>
      <c r="I53" s="225">
        <f>ROUND(E53*H53,2)</f>
        <v>0</v>
      </c>
      <c r="J53" s="226"/>
      <c r="K53" s="225">
        <f>ROUND(E53*J53,2)</f>
        <v>0</v>
      </c>
      <c r="L53" s="225">
        <v>21</v>
      </c>
      <c r="M53" s="225">
        <f>G53*(1+L53/100)</f>
        <v>0</v>
      </c>
      <c r="N53" s="225">
        <v>8.1999999999999998E-4</v>
      </c>
      <c r="O53" s="225">
        <f>ROUND(E53*N53,2)</f>
        <v>0.01</v>
      </c>
      <c r="P53" s="225">
        <v>0.81</v>
      </c>
      <c r="Q53" s="225">
        <f>ROUND(E53*P53,2)</f>
        <v>8</v>
      </c>
      <c r="R53" s="225"/>
      <c r="S53" s="225" t="s">
        <v>124</v>
      </c>
      <c r="T53" s="225" t="s">
        <v>124</v>
      </c>
      <c r="U53" s="225">
        <v>6.7302900000000001</v>
      </c>
      <c r="V53" s="225">
        <f>ROUND(E53*U53,2)</f>
        <v>66.5</v>
      </c>
      <c r="W53" s="22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192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x14ac:dyDescent="0.2">
      <c r="A54" s="228" t="s">
        <v>119</v>
      </c>
      <c r="B54" s="229" t="s">
        <v>73</v>
      </c>
      <c r="C54" s="250" t="s">
        <v>74</v>
      </c>
      <c r="D54" s="230"/>
      <c r="E54" s="231"/>
      <c r="F54" s="232"/>
      <c r="G54" s="233">
        <f>SUMIF(AG55:AG59,"&lt;&gt;NOR",G55:G59)</f>
        <v>0</v>
      </c>
      <c r="H54" s="227"/>
      <c r="I54" s="227">
        <f>SUM(I55:I59)</f>
        <v>0</v>
      </c>
      <c r="J54" s="227"/>
      <c r="K54" s="227">
        <f>SUM(K55:K59)</f>
        <v>0</v>
      </c>
      <c r="L54" s="227"/>
      <c r="M54" s="227">
        <f>SUM(M55:M59)</f>
        <v>0</v>
      </c>
      <c r="N54" s="227"/>
      <c r="O54" s="227">
        <f>SUM(O55:O59)</f>
        <v>5.87</v>
      </c>
      <c r="P54" s="227"/>
      <c r="Q54" s="227">
        <f>SUM(Q55:Q59)</f>
        <v>0</v>
      </c>
      <c r="R54" s="227"/>
      <c r="S54" s="227"/>
      <c r="T54" s="227"/>
      <c r="U54" s="227"/>
      <c r="V54" s="227">
        <f>SUM(V55:V59)</f>
        <v>76.03</v>
      </c>
      <c r="W54" s="227"/>
      <c r="AG54" t="s">
        <v>120</v>
      </c>
    </row>
    <row r="55" spans="1:60" outlineLevel="1" x14ac:dyDescent="0.2">
      <c r="A55" s="240">
        <v>35</v>
      </c>
      <c r="B55" s="241" t="s">
        <v>204</v>
      </c>
      <c r="C55" s="251" t="s">
        <v>205</v>
      </c>
      <c r="D55" s="242" t="s">
        <v>139</v>
      </c>
      <c r="E55" s="243">
        <v>19.8</v>
      </c>
      <c r="F55" s="244"/>
      <c r="G55" s="245">
        <f>ROUND(E55*F55,2)</f>
        <v>0</v>
      </c>
      <c r="H55" s="226"/>
      <c r="I55" s="225">
        <f>ROUND(E55*H55,2)</f>
        <v>0</v>
      </c>
      <c r="J55" s="226"/>
      <c r="K55" s="225">
        <f>ROUND(E55*J55,2)</f>
        <v>0</v>
      </c>
      <c r="L55" s="225">
        <v>21</v>
      </c>
      <c r="M55" s="225">
        <f>G55*(1+L55/100)</f>
        <v>0</v>
      </c>
      <c r="N55" s="225">
        <v>0.16267999999999999</v>
      </c>
      <c r="O55" s="225">
        <f>ROUND(E55*N55,2)</f>
        <v>3.22</v>
      </c>
      <c r="P55" s="225">
        <v>0</v>
      </c>
      <c r="Q55" s="225">
        <f>ROUND(E55*P55,2)</f>
        <v>0</v>
      </c>
      <c r="R55" s="225"/>
      <c r="S55" s="225" t="s">
        <v>124</v>
      </c>
      <c r="T55" s="225" t="s">
        <v>124</v>
      </c>
      <c r="U55" s="225">
        <v>1.2589999999999999</v>
      </c>
      <c r="V55" s="225">
        <f>ROUND(E55*U55,2)</f>
        <v>24.93</v>
      </c>
      <c r="W55" s="22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126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40">
        <v>36</v>
      </c>
      <c r="B56" s="241" t="s">
        <v>206</v>
      </c>
      <c r="C56" s="251" t="s">
        <v>207</v>
      </c>
      <c r="D56" s="242" t="s">
        <v>139</v>
      </c>
      <c r="E56" s="243">
        <v>12.6</v>
      </c>
      <c r="F56" s="244"/>
      <c r="G56" s="245">
        <f>ROUND(E56*F56,2)</f>
        <v>0</v>
      </c>
      <c r="H56" s="226"/>
      <c r="I56" s="225">
        <f>ROUND(E56*H56,2)</f>
        <v>0</v>
      </c>
      <c r="J56" s="226"/>
      <c r="K56" s="225">
        <f>ROUND(E56*J56,2)</f>
        <v>0</v>
      </c>
      <c r="L56" s="225">
        <v>21</v>
      </c>
      <c r="M56" s="225">
        <f>G56*(1+L56/100)</f>
        <v>0</v>
      </c>
      <c r="N56" s="225">
        <v>4.5969999999999997E-2</v>
      </c>
      <c r="O56" s="225">
        <f>ROUND(E56*N56,2)</f>
        <v>0.57999999999999996</v>
      </c>
      <c r="P56" s="225">
        <v>0</v>
      </c>
      <c r="Q56" s="225">
        <f>ROUND(E56*P56,2)</f>
        <v>0</v>
      </c>
      <c r="R56" s="225"/>
      <c r="S56" s="225" t="s">
        <v>124</v>
      </c>
      <c r="T56" s="225" t="s">
        <v>124</v>
      </c>
      <c r="U56" s="225">
        <v>2.2999999999999998</v>
      </c>
      <c r="V56" s="225">
        <f>ROUND(E56*U56,2)</f>
        <v>28.98</v>
      </c>
      <c r="W56" s="22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126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40">
        <v>37</v>
      </c>
      <c r="B57" s="241" t="s">
        <v>208</v>
      </c>
      <c r="C57" s="251" t="s">
        <v>209</v>
      </c>
      <c r="D57" s="242" t="s">
        <v>139</v>
      </c>
      <c r="E57" s="243">
        <v>12.6</v>
      </c>
      <c r="F57" s="244"/>
      <c r="G57" s="245">
        <f>ROUND(E57*F57,2)</f>
        <v>0</v>
      </c>
      <c r="H57" s="226"/>
      <c r="I57" s="225">
        <f>ROUND(E57*H57,2)</f>
        <v>0</v>
      </c>
      <c r="J57" s="226"/>
      <c r="K57" s="225">
        <f>ROUND(E57*J57,2)</f>
        <v>0</v>
      </c>
      <c r="L57" s="225">
        <v>21</v>
      </c>
      <c r="M57" s="225">
        <f>G57*(1+L57/100)</f>
        <v>0</v>
      </c>
      <c r="N57" s="225">
        <v>0</v>
      </c>
      <c r="O57" s="225">
        <f>ROUND(E57*N57,2)</f>
        <v>0</v>
      </c>
      <c r="P57" s="225">
        <v>0</v>
      </c>
      <c r="Q57" s="225">
        <f>ROUND(E57*P57,2)</f>
        <v>0</v>
      </c>
      <c r="R57" s="225"/>
      <c r="S57" s="225" t="s">
        <v>124</v>
      </c>
      <c r="T57" s="225" t="s">
        <v>124</v>
      </c>
      <c r="U57" s="225">
        <v>0.33800000000000002</v>
      </c>
      <c r="V57" s="225">
        <f>ROUND(E57*U57,2)</f>
        <v>4.26</v>
      </c>
      <c r="W57" s="22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126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ht="22.5" outlineLevel="1" x14ac:dyDescent="0.2">
      <c r="A58" s="240">
        <v>38</v>
      </c>
      <c r="B58" s="241" t="s">
        <v>210</v>
      </c>
      <c r="C58" s="251" t="s">
        <v>211</v>
      </c>
      <c r="D58" s="242" t="s">
        <v>132</v>
      </c>
      <c r="E58" s="243">
        <v>1</v>
      </c>
      <c r="F58" s="244"/>
      <c r="G58" s="245">
        <f>ROUND(E58*F58,2)</f>
        <v>0</v>
      </c>
      <c r="H58" s="226"/>
      <c r="I58" s="225">
        <f>ROUND(E58*H58,2)</f>
        <v>0</v>
      </c>
      <c r="J58" s="226"/>
      <c r="K58" s="225">
        <f>ROUND(E58*J58,2)</f>
        <v>0</v>
      </c>
      <c r="L58" s="225">
        <v>21</v>
      </c>
      <c r="M58" s="225">
        <f>G58*(1+L58/100)</f>
        <v>0</v>
      </c>
      <c r="N58" s="225">
        <v>2.0699999999999998</v>
      </c>
      <c r="O58" s="225">
        <f>ROUND(E58*N58,2)</f>
        <v>2.0699999999999998</v>
      </c>
      <c r="P58" s="225">
        <v>0</v>
      </c>
      <c r="Q58" s="225">
        <f>ROUND(E58*P58,2)</f>
        <v>0</v>
      </c>
      <c r="R58" s="225"/>
      <c r="S58" s="225" t="s">
        <v>173</v>
      </c>
      <c r="T58" s="225" t="s">
        <v>124</v>
      </c>
      <c r="U58" s="225">
        <v>0</v>
      </c>
      <c r="V58" s="225">
        <f>ROUND(E58*U58,2)</f>
        <v>0</v>
      </c>
      <c r="W58" s="22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174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40">
        <v>39</v>
      </c>
      <c r="B59" s="241" t="s">
        <v>212</v>
      </c>
      <c r="C59" s="251" t="s">
        <v>213</v>
      </c>
      <c r="D59" s="242" t="s">
        <v>129</v>
      </c>
      <c r="E59" s="243">
        <v>5.9445199999999998</v>
      </c>
      <c r="F59" s="244"/>
      <c r="G59" s="245">
        <f>ROUND(E59*F59,2)</f>
        <v>0</v>
      </c>
      <c r="H59" s="226"/>
      <c r="I59" s="225">
        <f>ROUND(E59*H59,2)</f>
        <v>0</v>
      </c>
      <c r="J59" s="226"/>
      <c r="K59" s="225">
        <f>ROUND(E59*J59,2)</f>
        <v>0</v>
      </c>
      <c r="L59" s="225">
        <v>21</v>
      </c>
      <c r="M59" s="225">
        <f>G59*(1+L59/100)</f>
        <v>0</v>
      </c>
      <c r="N59" s="225">
        <v>0</v>
      </c>
      <c r="O59" s="225">
        <f>ROUND(E59*N59,2)</f>
        <v>0</v>
      </c>
      <c r="P59" s="225">
        <v>0</v>
      </c>
      <c r="Q59" s="225">
        <f>ROUND(E59*P59,2)</f>
        <v>0</v>
      </c>
      <c r="R59" s="225"/>
      <c r="S59" s="225" t="s">
        <v>124</v>
      </c>
      <c r="T59" s="225" t="s">
        <v>124</v>
      </c>
      <c r="U59" s="225">
        <v>3.0049999999999999</v>
      </c>
      <c r="V59" s="225">
        <f>ROUND(E59*U59,2)</f>
        <v>17.86</v>
      </c>
      <c r="W59" s="22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177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x14ac:dyDescent="0.2">
      <c r="A60" s="228" t="s">
        <v>119</v>
      </c>
      <c r="B60" s="229" t="s">
        <v>75</v>
      </c>
      <c r="C60" s="250" t="s">
        <v>76</v>
      </c>
      <c r="D60" s="230"/>
      <c r="E60" s="231"/>
      <c r="F60" s="232"/>
      <c r="G60" s="233">
        <f>SUMIF(AG61:AG63,"&lt;&gt;NOR",G61:G63)</f>
        <v>0</v>
      </c>
      <c r="H60" s="227"/>
      <c r="I60" s="227">
        <f>SUM(I61:I63)</f>
        <v>0</v>
      </c>
      <c r="J60" s="227"/>
      <c r="K60" s="227">
        <f>SUM(K61:K63)</f>
        <v>0</v>
      </c>
      <c r="L60" s="227"/>
      <c r="M60" s="227">
        <f>SUM(M61:M63)</f>
        <v>0</v>
      </c>
      <c r="N60" s="227"/>
      <c r="O60" s="227">
        <f>SUM(O61:O63)</f>
        <v>0.05</v>
      </c>
      <c r="P60" s="227"/>
      <c r="Q60" s="227">
        <f>SUM(Q61:Q63)</f>
        <v>0</v>
      </c>
      <c r="R60" s="227"/>
      <c r="S60" s="227"/>
      <c r="T60" s="227"/>
      <c r="U60" s="227"/>
      <c r="V60" s="227">
        <f>SUM(V61:V63)</f>
        <v>2.3200000000000003</v>
      </c>
      <c r="W60" s="227"/>
      <c r="AG60" t="s">
        <v>120</v>
      </c>
    </row>
    <row r="61" spans="1:60" ht="22.5" outlineLevel="1" x14ac:dyDescent="0.2">
      <c r="A61" s="240">
        <v>40</v>
      </c>
      <c r="B61" s="241" t="s">
        <v>214</v>
      </c>
      <c r="C61" s="251" t="s">
        <v>215</v>
      </c>
      <c r="D61" s="242" t="s">
        <v>139</v>
      </c>
      <c r="E61" s="243">
        <v>9.74</v>
      </c>
      <c r="F61" s="244"/>
      <c r="G61" s="245">
        <f>ROUND(E61*F61,2)</f>
        <v>0</v>
      </c>
      <c r="H61" s="226"/>
      <c r="I61" s="225">
        <f>ROUND(E61*H61,2)</f>
        <v>0</v>
      </c>
      <c r="J61" s="226"/>
      <c r="K61" s="225">
        <f>ROUND(E61*J61,2)</f>
        <v>0</v>
      </c>
      <c r="L61" s="225">
        <v>21</v>
      </c>
      <c r="M61" s="225">
        <f>G61*(1+L61/100)</f>
        <v>0</v>
      </c>
      <c r="N61" s="225">
        <v>4.8700000000000002E-3</v>
      </c>
      <c r="O61" s="225">
        <f>ROUND(E61*N61,2)</f>
        <v>0.05</v>
      </c>
      <c r="P61" s="225">
        <v>0</v>
      </c>
      <c r="Q61" s="225">
        <f>ROUND(E61*P61,2)</f>
        <v>0</v>
      </c>
      <c r="R61" s="225"/>
      <c r="S61" s="225" t="s">
        <v>124</v>
      </c>
      <c r="T61" s="225" t="s">
        <v>124</v>
      </c>
      <c r="U61" s="225">
        <v>0.22991</v>
      </c>
      <c r="V61" s="225">
        <f>ROUND(E61*U61,2)</f>
        <v>2.2400000000000002</v>
      </c>
      <c r="W61" s="22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126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40">
        <v>41</v>
      </c>
      <c r="B62" s="241" t="s">
        <v>216</v>
      </c>
      <c r="C62" s="251" t="s">
        <v>217</v>
      </c>
      <c r="D62" s="242" t="s">
        <v>218</v>
      </c>
      <c r="E62" s="243">
        <v>2.9220000000000002</v>
      </c>
      <c r="F62" s="244"/>
      <c r="G62" s="245">
        <f>ROUND(E62*F62,2)</f>
        <v>0</v>
      </c>
      <c r="H62" s="226"/>
      <c r="I62" s="225">
        <f>ROUND(E62*H62,2)</f>
        <v>0</v>
      </c>
      <c r="J62" s="226"/>
      <c r="K62" s="225">
        <f>ROUND(E62*J62,2)</f>
        <v>0</v>
      </c>
      <c r="L62" s="225">
        <v>21</v>
      </c>
      <c r="M62" s="225">
        <f>G62*(1+L62/100)</f>
        <v>0</v>
      </c>
      <c r="N62" s="225">
        <v>1E-3</v>
      </c>
      <c r="O62" s="225">
        <f>ROUND(E62*N62,2)</f>
        <v>0</v>
      </c>
      <c r="P62" s="225">
        <v>0</v>
      </c>
      <c r="Q62" s="225">
        <f>ROUND(E62*P62,2)</f>
        <v>0</v>
      </c>
      <c r="R62" s="225" t="s">
        <v>219</v>
      </c>
      <c r="S62" s="225" t="s">
        <v>124</v>
      </c>
      <c r="T62" s="225" t="s">
        <v>124</v>
      </c>
      <c r="U62" s="225">
        <v>0</v>
      </c>
      <c r="V62" s="225">
        <f>ROUND(E62*U62,2)</f>
        <v>0</v>
      </c>
      <c r="W62" s="22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174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40">
        <v>42</v>
      </c>
      <c r="B63" s="241" t="s">
        <v>220</v>
      </c>
      <c r="C63" s="251" t="s">
        <v>221</v>
      </c>
      <c r="D63" s="242" t="s">
        <v>129</v>
      </c>
      <c r="E63" s="243">
        <v>5.0360000000000002E-2</v>
      </c>
      <c r="F63" s="244"/>
      <c r="G63" s="245">
        <f>ROUND(E63*F63,2)</f>
        <v>0</v>
      </c>
      <c r="H63" s="226"/>
      <c r="I63" s="225">
        <f>ROUND(E63*H63,2)</f>
        <v>0</v>
      </c>
      <c r="J63" s="226"/>
      <c r="K63" s="225">
        <f>ROUND(E63*J63,2)</f>
        <v>0</v>
      </c>
      <c r="L63" s="225">
        <v>21</v>
      </c>
      <c r="M63" s="225">
        <f>G63*(1+L63/100)</f>
        <v>0</v>
      </c>
      <c r="N63" s="225">
        <v>0</v>
      </c>
      <c r="O63" s="225">
        <f>ROUND(E63*N63,2)</f>
        <v>0</v>
      </c>
      <c r="P63" s="225">
        <v>0</v>
      </c>
      <c r="Q63" s="225">
        <f>ROUND(E63*P63,2)</f>
        <v>0</v>
      </c>
      <c r="R63" s="225"/>
      <c r="S63" s="225" t="s">
        <v>124</v>
      </c>
      <c r="T63" s="225" t="s">
        <v>124</v>
      </c>
      <c r="U63" s="225">
        <v>1.5669999999999999</v>
      </c>
      <c r="V63" s="225">
        <f>ROUND(E63*U63,2)</f>
        <v>0.08</v>
      </c>
      <c r="W63" s="22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177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x14ac:dyDescent="0.2">
      <c r="A64" s="228" t="s">
        <v>119</v>
      </c>
      <c r="B64" s="229" t="s">
        <v>77</v>
      </c>
      <c r="C64" s="250" t="s">
        <v>78</v>
      </c>
      <c r="D64" s="230"/>
      <c r="E64" s="231"/>
      <c r="F64" s="232"/>
      <c r="G64" s="233">
        <f>SUMIF(AG65:AG71,"&lt;&gt;NOR",G65:G71)</f>
        <v>0</v>
      </c>
      <c r="H64" s="227"/>
      <c r="I64" s="227">
        <f>SUM(I65:I71)</f>
        <v>0</v>
      </c>
      <c r="J64" s="227"/>
      <c r="K64" s="227">
        <f>SUM(K65:K71)</f>
        <v>0</v>
      </c>
      <c r="L64" s="227"/>
      <c r="M64" s="227">
        <f>SUM(M65:M71)</f>
        <v>0</v>
      </c>
      <c r="N64" s="227"/>
      <c r="O64" s="227">
        <f>SUM(O65:O71)</f>
        <v>0.45</v>
      </c>
      <c r="P64" s="227"/>
      <c r="Q64" s="227">
        <f>SUM(Q65:Q71)</f>
        <v>0.03</v>
      </c>
      <c r="R64" s="227"/>
      <c r="S64" s="227"/>
      <c r="T64" s="227"/>
      <c r="U64" s="227"/>
      <c r="V64" s="227">
        <f>SUM(V65:V71)</f>
        <v>16.690000000000001</v>
      </c>
      <c r="W64" s="227"/>
      <c r="AG64" t="s">
        <v>120</v>
      </c>
    </row>
    <row r="65" spans="1:60" outlineLevel="1" x14ac:dyDescent="0.2">
      <c r="A65" s="240">
        <v>43</v>
      </c>
      <c r="B65" s="241" t="s">
        <v>222</v>
      </c>
      <c r="C65" s="251" t="s">
        <v>223</v>
      </c>
      <c r="D65" s="242" t="s">
        <v>224</v>
      </c>
      <c r="E65" s="243">
        <v>2</v>
      </c>
      <c r="F65" s="244"/>
      <c r="G65" s="245">
        <f>ROUND(E65*F65,2)</f>
        <v>0</v>
      </c>
      <c r="H65" s="226"/>
      <c r="I65" s="225">
        <f>ROUND(E65*H65,2)</f>
        <v>0</v>
      </c>
      <c r="J65" s="226"/>
      <c r="K65" s="225">
        <f>ROUND(E65*J65,2)</f>
        <v>0</v>
      </c>
      <c r="L65" s="225">
        <v>21</v>
      </c>
      <c r="M65" s="225">
        <f>G65*(1+L65/100)</f>
        <v>0</v>
      </c>
      <c r="N65" s="225">
        <v>0</v>
      </c>
      <c r="O65" s="225">
        <f>ROUND(E65*N65,2)</f>
        <v>0</v>
      </c>
      <c r="P65" s="225">
        <v>0</v>
      </c>
      <c r="Q65" s="225">
        <f>ROUND(E65*P65,2)</f>
        <v>0</v>
      </c>
      <c r="R65" s="225"/>
      <c r="S65" s="225" t="s">
        <v>124</v>
      </c>
      <c r="T65" s="225" t="s">
        <v>124</v>
      </c>
      <c r="U65" s="225">
        <v>1.1499999999999999</v>
      </c>
      <c r="V65" s="225">
        <f>ROUND(E65*U65,2)</f>
        <v>2.2999999999999998</v>
      </c>
      <c r="W65" s="22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126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40">
        <v>44</v>
      </c>
      <c r="B66" s="241" t="s">
        <v>225</v>
      </c>
      <c r="C66" s="251" t="s">
        <v>226</v>
      </c>
      <c r="D66" s="242" t="s">
        <v>132</v>
      </c>
      <c r="E66" s="243">
        <v>2</v>
      </c>
      <c r="F66" s="244"/>
      <c r="G66" s="245">
        <f>ROUND(E66*F66,2)</f>
        <v>0</v>
      </c>
      <c r="H66" s="226"/>
      <c r="I66" s="225">
        <f>ROUND(E66*H66,2)</f>
        <v>0</v>
      </c>
      <c r="J66" s="226"/>
      <c r="K66" s="225">
        <f>ROUND(E66*J66,2)</f>
        <v>0</v>
      </c>
      <c r="L66" s="225">
        <v>21</v>
      </c>
      <c r="M66" s="225">
        <f>G66*(1+L66/100)</f>
        <v>0</v>
      </c>
      <c r="N66" s="225">
        <v>0</v>
      </c>
      <c r="O66" s="225">
        <f>ROUND(E66*N66,2)</f>
        <v>0</v>
      </c>
      <c r="P66" s="225">
        <v>1.7049999999999999E-2</v>
      </c>
      <c r="Q66" s="225">
        <f>ROUND(E66*P66,2)</f>
        <v>0.03</v>
      </c>
      <c r="R66" s="225"/>
      <c r="S66" s="225" t="s">
        <v>124</v>
      </c>
      <c r="T66" s="225" t="s">
        <v>124</v>
      </c>
      <c r="U66" s="225">
        <v>0.41399999999999998</v>
      </c>
      <c r="V66" s="225">
        <f>ROUND(E66*U66,2)</f>
        <v>0.83</v>
      </c>
      <c r="W66" s="22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126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40">
        <v>45</v>
      </c>
      <c r="B67" s="241" t="s">
        <v>227</v>
      </c>
      <c r="C67" s="251" t="s">
        <v>228</v>
      </c>
      <c r="D67" s="242" t="s">
        <v>132</v>
      </c>
      <c r="E67" s="243">
        <v>1</v>
      </c>
      <c r="F67" s="244"/>
      <c r="G67" s="245">
        <f>ROUND(E67*F67,2)</f>
        <v>0</v>
      </c>
      <c r="H67" s="226"/>
      <c r="I67" s="225">
        <f>ROUND(E67*H67,2)</f>
        <v>0</v>
      </c>
      <c r="J67" s="226"/>
      <c r="K67" s="225">
        <f>ROUND(E67*J67,2)</f>
        <v>0</v>
      </c>
      <c r="L67" s="225">
        <v>21</v>
      </c>
      <c r="M67" s="225">
        <f>G67*(1+L67/100)</f>
        <v>0</v>
      </c>
      <c r="N67" s="225">
        <v>3.0000000000000001E-5</v>
      </c>
      <c r="O67" s="225">
        <f>ROUND(E67*N67,2)</f>
        <v>0</v>
      </c>
      <c r="P67" s="225">
        <v>0</v>
      </c>
      <c r="Q67" s="225">
        <f>ROUND(E67*P67,2)</f>
        <v>0</v>
      </c>
      <c r="R67" s="225"/>
      <c r="S67" s="225" t="s">
        <v>124</v>
      </c>
      <c r="T67" s="225" t="s">
        <v>124</v>
      </c>
      <c r="U67" s="225">
        <v>1.34</v>
      </c>
      <c r="V67" s="225">
        <f>ROUND(E67*U67,2)</f>
        <v>1.34</v>
      </c>
      <c r="W67" s="22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126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40">
        <v>46</v>
      </c>
      <c r="B68" s="241" t="s">
        <v>229</v>
      </c>
      <c r="C68" s="251" t="s">
        <v>230</v>
      </c>
      <c r="D68" s="242" t="s">
        <v>132</v>
      </c>
      <c r="E68" s="243">
        <v>2</v>
      </c>
      <c r="F68" s="244"/>
      <c r="G68" s="245">
        <f>ROUND(E68*F68,2)</f>
        <v>0</v>
      </c>
      <c r="H68" s="226"/>
      <c r="I68" s="225">
        <f>ROUND(E68*H68,2)</f>
        <v>0</v>
      </c>
      <c r="J68" s="226"/>
      <c r="K68" s="225">
        <f>ROUND(E68*J68,2)</f>
        <v>0</v>
      </c>
      <c r="L68" s="225">
        <v>21</v>
      </c>
      <c r="M68" s="225">
        <f>G68*(1+L68/100)</f>
        <v>0</v>
      </c>
      <c r="N68" s="225">
        <v>6.7000000000000002E-4</v>
      </c>
      <c r="O68" s="225">
        <f>ROUND(E68*N68,2)</f>
        <v>0</v>
      </c>
      <c r="P68" s="225">
        <v>0</v>
      </c>
      <c r="Q68" s="225">
        <f>ROUND(E68*P68,2)</f>
        <v>0</v>
      </c>
      <c r="R68" s="225"/>
      <c r="S68" s="225" t="s">
        <v>124</v>
      </c>
      <c r="T68" s="225" t="s">
        <v>124</v>
      </c>
      <c r="U68" s="225">
        <v>0.246</v>
      </c>
      <c r="V68" s="225">
        <f>ROUND(E68*U68,2)</f>
        <v>0.49</v>
      </c>
      <c r="W68" s="22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126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40">
        <v>47</v>
      </c>
      <c r="B69" s="241" t="s">
        <v>231</v>
      </c>
      <c r="C69" s="251" t="s">
        <v>232</v>
      </c>
      <c r="D69" s="242" t="s">
        <v>132</v>
      </c>
      <c r="E69" s="243">
        <v>2</v>
      </c>
      <c r="F69" s="244"/>
      <c r="G69" s="245">
        <f>ROUND(E69*F69,2)</f>
        <v>0</v>
      </c>
      <c r="H69" s="226"/>
      <c r="I69" s="225">
        <f>ROUND(E69*H69,2)</f>
        <v>0</v>
      </c>
      <c r="J69" s="226"/>
      <c r="K69" s="225">
        <f>ROUND(E69*J69,2)</f>
        <v>0</v>
      </c>
      <c r="L69" s="225">
        <v>21</v>
      </c>
      <c r="M69" s="225">
        <f>G69*(1+L69/100)</f>
        <v>0</v>
      </c>
      <c r="N69" s="225">
        <v>0.22344</v>
      </c>
      <c r="O69" s="225">
        <f>ROUND(E69*N69,2)</f>
        <v>0.45</v>
      </c>
      <c r="P69" s="225">
        <v>0</v>
      </c>
      <c r="Q69" s="225">
        <f>ROUND(E69*P69,2)</f>
        <v>0</v>
      </c>
      <c r="R69" s="225"/>
      <c r="S69" s="225" t="s">
        <v>173</v>
      </c>
      <c r="T69" s="225" t="s">
        <v>124</v>
      </c>
      <c r="U69" s="225">
        <v>5.5250000000000004</v>
      </c>
      <c r="V69" s="225">
        <f>ROUND(E69*U69,2)</f>
        <v>11.05</v>
      </c>
      <c r="W69" s="22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126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40">
        <v>48</v>
      </c>
      <c r="B70" s="241" t="s">
        <v>233</v>
      </c>
      <c r="C70" s="251" t="s">
        <v>234</v>
      </c>
      <c r="D70" s="242" t="s">
        <v>132</v>
      </c>
      <c r="E70" s="243">
        <v>2</v>
      </c>
      <c r="F70" s="244"/>
      <c r="G70" s="245">
        <f>ROUND(E70*F70,2)</f>
        <v>0</v>
      </c>
      <c r="H70" s="226"/>
      <c r="I70" s="225">
        <f>ROUND(E70*H70,2)</f>
        <v>0</v>
      </c>
      <c r="J70" s="226"/>
      <c r="K70" s="225">
        <f>ROUND(E70*J70,2)</f>
        <v>0</v>
      </c>
      <c r="L70" s="225">
        <v>21</v>
      </c>
      <c r="M70" s="225">
        <f>G70*(1+L70/100)</f>
        <v>0</v>
      </c>
      <c r="N70" s="225">
        <v>1.5499999999999999E-3</v>
      </c>
      <c r="O70" s="225">
        <f>ROUND(E70*N70,2)</f>
        <v>0</v>
      </c>
      <c r="P70" s="225">
        <v>0</v>
      </c>
      <c r="Q70" s="225">
        <f>ROUND(E70*P70,2)</f>
        <v>0</v>
      </c>
      <c r="R70" s="225" t="s">
        <v>219</v>
      </c>
      <c r="S70" s="225" t="s">
        <v>124</v>
      </c>
      <c r="T70" s="225" t="s">
        <v>124</v>
      </c>
      <c r="U70" s="225">
        <v>0</v>
      </c>
      <c r="V70" s="225">
        <f>ROUND(E70*U70,2)</f>
        <v>0</v>
      </c>
      <c r="W70" s="22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174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40">
        <v>49</v>
      </c>
      <c r="B71" s="241" t="s">
        <v>235</v>
      </c>
      <c r="C71" s="251" t="s">
        <v>236</v>
      </c>
      <c r="D71" s="242" t="s">
        <v>129</v>
      </c>
      <c r="E71" s="243">
        <v>0.45134999999999997</v>
      </c>
      <c r="F71" s="244"/>
      <c r="G71" s="245">
        <f>ROUND(E71*F71,2)</f>
        <v>0</v>
      </c>
      <c r="H71" s="226"/>
      <c r="I71" s="225">
        <f>ROUND(E71*H71,2)</f>
        <v>0</v>
      </c>
      <c r="J71" s="226"/>
      <c r="K71" s="225">
        <f>ROUND(E71*J71,2)</f>
        <v>0</v>
      </c>
      <c r="L71" s="225">
        <v>21</v>
      </c>
      <c r="M71" s="225">
        <f>G71*(1+L71/100)</f>
        <v>0</v>
      </c>
      <c r="N71" s="225">
        <v>0</v>
      </c>
      <c r="O71" s="225">
        <f>ROUND(E71*N71,2)</f>
        <v>0</v>
      </c>
      <c r="P71" s="225">
        <v>0</v>
      </c>
      <c r="Q71" s="225">
        <f>ROUND(E71*P71,2)</f>
        <v>0</v>
      </c>
      <c r="R71" s="225"/>
      <c r="S71" s="225" t="s">
        <v>124</v>
      </c>
      <c r="T71" s="225" t="s">
        <v>124</v>
      </c>
      <c r="U71" s="225">
        <v>1.5169999999999999</v>
      </c>
      <c r="V71" s="225">
        <f>ROUND(E71*U71,2)</f>
        <v>0.68</v>
      </c>
      <c r="W71" s="22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177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x14ac:dyDescent="0.2">
      <c r="A72" s="228" t="s">
        <v>119</v>
      </c>
      <c r="B72" s="229" t="s">
        <v>79</v>
      </c>
      <c r="C72" s="250" t="s">
        <v>80</v>
      </c>
      <c r="D72" s="230"/>
      <c r="E72" s="231"/>
      <c r="F72" s="232"/>
      <c r="G72" s="233">
        <f>SUMIF(AG73:AG75,"&lt;&gt;NOR",G73:G75)</f>
        <v>0</v>
      </c>
      <c r="H72" s="227"/>
      <c r="I72" s="227">
        <f>SUM(I73:I75)</f>
        <v>0</v>
      </c>
      <c r="J72" s="227"/>
      <c r="K72" s="227">
        <f>SUM(K73:K75)</f>
        <v>0</v>
      </c>
      <c r="L72" s="227"/>
      <c r="M72" s="227">
        <f>SUM(M73:M75)</f>
        <v>0</v>
      </c>
      <c r="N72" s="227"/>
      <c r="O72" s="227">
        <f>SUM(O73:O75)</f>
        <v>0.05</v>
      </c>
      <c r="P72" s="227"/>
      <c r="Q72" s="227">
        <f>SUM(Q73:Q75)</f>
        <v>0</v>
      </c>
      <c r="R72" s="227"/>
      <c r="S72" s="227"/>
      <c r="T72" s="227"/>
      <c r="U72" s="227"/>
      <c r="V72" s="227">
        <f>SUM(V73:V75)</f>
        <v>13.46</v>
      </c>
      <c r="W72" s="227"/>
      <c r="AG72" t="s">
        <v>120</v>
      </c>
    </row>
    <row r="73" spans="1:60" ht="22.5" outlineLevel="1" x14ac:dyDescent="0.2">
      <c r="A73" s="240">
        <v>50</v>
      </c>
      <c r="B73" s="241" t="s">
        <v>237</v>
      </c>
      <c r="C73" s="251" t="s">
        <v>238</v>
      </c>
      <c r="D73" s="242" t="s">
        <v>239</v>
      </c>
      <c r="E73" s="243">
        <v>12.9</v>
      </c>
      <c r="F73" s="244"/>
      <c r="G73" s="245">
        <f>ROUND(E73*F73,2)</f>
        <v>0</v>
      </c>
      <c r="H73" s="226"/>
      <c r="I73" s="225">
        <f>ROUND(E73*H73,2)</f>
        <v>0</v>
      </c>
      <c r="J73" s="226"/>
      <c r="K73" s="225">
        <f>ROUND(E73*J73,2)</f>
        <v>0</v>
      </c>
      <c r="L73" s="225">
        <v>21</v>
      </c>
      <c r="M73" s="225">
        <f>G73*(1+L73/100)</f>
        <v>0</v>
      </c>
      <c r="N73" s="225">
        <v>2.8400000000000001E-3</v>
      </c>
      <c r="O73" s="225">
        <f>ROUND(E73*N73,2)</f>
        <v>0.04</v>
      </c>
      <c r="P73" s="225">
        <v>0</v>
      </c>
      <c r="Q73" s="225">
        <f>ROUND(E73*P73,2)</f>
        <v>0</v>
      </c>
      <c r="R73" s="225"/>
      <c r="S73" s="225" t="s">
        <v>124</v>
      </c>
      <c r="T73" s="225" t="s">
        <v>124</v>
      </c>
      <c r="U73" s="225">
        <v>0.81764999999999999</v>
      </c>
      <c r="V73" s="225">
        <f>ROUND(E73*U73,2)</f>
        <v>10.55</v>
      </c>
      <c r="W73" s="22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126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40">
        <v>51</v>
      </c>
      <c r="B74" s="241" t="s">
        <v>240</v>
      </c>
      <c r="C74" s="251" t="s">
        <v>241</v>
      </c>
      <c r="D74" s="242" t="s">
        <v>239</v>
      </c>
      <c r="E74" s="243">
        <v>2.8</v>
      </c>
      <c r="F74" s="244"/>
      <c r="G74" s="245">
        <f>ROUND(E74*F74,2)</f>
        <v>0</v>
      </c>
      <c r="H74" s="226"/>
      <c r="I74" s="225">
        <f>ROUND(E74*H74,2)</f>
        <v>0</v>
      </c>
      <c r="J74" s="226"/>
      <c r="K74" s="225">
        <f>ROUND(E74*J74,2)</f>
        <v>0</v>
      </c>
      <c r="L74" s="225">
        <v>21</v>
      </c>
      <c r="M74" s="225">
        <f>G74*(1+L74/100)</f>
        <v>0</v>
      </c>
      <c r="N74" s="225">
        <v>2.5899999999999999E-3</v>
      </c>
      <c r="O74" s="225">
        <f>ROUND(E74*N74,2)</f>
        <v>0.01</v>
      </c>
      <c r="P74" s="225">
        <v>0</v>
      </c>
      <c r="Q74" s="225">
        <f>ROUND(E74*P74,2)</f>
        <v>0</v>
      </c>
      <c r="R74" s="225"/>
      <c r="S74" s="225" t="s">
        <v>124</v>
      </c>
      <c r="T74" s="225" t="s">
        <v>124</v>
      </c>
      <c r="U74" s="225">
        <v>0.54</v>
      </c>
      <c r="V74" s="225">
        <f>ROUND(E74*U74,2)</f>
        <v>1.51</v>
      </c>
      <c r="W74" s="22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126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40">
        <v>52</v>
      </c>
      <c r="B75" s="241" t="s">
        <v>242</v>
      </c>
      <c r="C75" s="251" t="s">
        <v>243</v>
      </c>
      <c r="D75" s="242" t="s">
        <v>132</v>
      </c>
      <c r="E75" s="243">
        <v>2</v>
      </c>
      <c r="F75" s="244"/>
      <c r="G75" s="245">
        <f>ROUND(E75*F75,2)</f>
        <v>0</v>
      </c>
      <c r="H75" s="226"/>
      <c r="I75" s="225">
        <f>ROUND(E75*H75,2)</f>
        <v>0</v>
      </c>
      <c r="J75" s="226"/>
      <c r="K75" s="225">
        <f>ROUND(E75*J75,2)</f>
        <v>0</v>
      </c>
      <c r="L75" s="225">
        <v>21</v>
      </c>
      <c r="M75" s="225">
        <f>G75*(1+L75/100)</f>
        <v>0</v>
      </c>
      <c r="N75" s="225">
        <v>2.2000000000000001E-3</v>
      </c>
      <c r="O75" s="225">
        <f>ROUND(E75*N75,2)</f>
        <v>0</v>
      </c>
      <c r="P75" s="225">
        <v>0</v>
      </c>
      <c r="Q75" s="225">
        <f>ROUND(E75*P75,2)</f>
        <v>0</v>
      </c>
      <c r="R75" s="225"/>
      <c r="S75" s="225" t="s">
        <v>124</v>
      </c>
      <c r="T75" s="225" t="s">
        <v>124</v>
      </c>
      <c r="U75" s="225">
        <v>0.69960999999999995</v>
      </c>
      <c r="V75" s="225">
        <f>ROUND(E75*U75,2)</f>
        <v>1.4</v>
      </c>
      <c r="W75" s="22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126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x14ac:dyDescent="0.2">
      <c r="A76" s="228" t="s">
        <v>119</v>
      </c>
      <c r="B76" s="229" t="s">
        <v>81</v>
      </c>
      <c r="C76" s="250" t="s">
        <v>82</v>
      </c>
      <c r="D76" s="230"/>
      <c r="E76" s="231"/>
      <c r="F76" s="232"/>
      <c r="G76" s="233">
        <f>SUMIF(AG77:AG89,"&lt;&gt;NOR",G77:G89)</f>
        <v>0</v>
      </c>
      <c r="H76" s="227"/>
      <c r="I76" s="227">
        <f>SUM(I77:I89)</f>
        <v>0</v>
      </c>
      <c r="J76" s="227"/>
      <c r="K76" s="227">
        <f>SUM(K77:K89)</f>
        <v>0</v>
      </c>
      <c r="L76" s="227"/>
      <c r="M76" s="227">
        <f>SUM(M77:M89)</f>
        <v>0</v>
      </c>
      <c r="N76" s="227"/>
      <c r="O76" s="227">
        <f>SUM(O77:O89)</f>
        <v>0.81</v>
      </c>
      <c r="P76" s="227"/>
      <c r="Q76" s="227">
        <f>SUM(Q77:Q89)</f>
        <v>0</v>
      </c>
      <c r="R76" s="227"/>
      <c r="S76" s="227"/>
      <c r="T76" s="227"/>
      <c r="U76" s="227"/>
      <c r="V76" s="227">
        <f>SUM(V77:V89)</f>
        <v>130.26</v>
      </c>
      <c r="W76" s="227"/>
      <c r="AG76" t="s">
        <v>120</v>
      </c>
    </row>
    <row r="77" spans="1:60" outlineLevel="1" x14ac:dyDescent="0.2">
      <c r="A77" s="234">
        <v>53</v>
      </c>
      <c r="B77" s="235" t="s">
        <v>244</v>
      </c>
      <c r="C77" s="252" t="s">
        <v>245</v>
      </c>
      <c r="D77" s="236" t="s">
        <v>239</v>
      </c>
      <c r="E77" s="237">
        <v>19.600000000000001</v>
      </c>
      <c r="F77" s="238"/>
      <c r="G77" s="239">
        <f>ROUND(E77*F77,2)</f>
        <v>0</v>
      </c>
      <c r="H77" s="226"/>
      <c r="I77" s="225">
        <f>ROUND(E77*H77,2)</f>
        <v>0</v>
      </c>
      <c r="J77" s="226"/>
      <c r="K77" s="225">
        <f>ROUND(E77*J77,2)</f>
        <v>0</v>
      </c>
      <c r="L77" s="225">
        <v>21</v>
      </c>
      <c r="M77" s="225">
        <f>G77*(1+L77/100)</f>
        <v>0</v>
      </c>
      <c r="N77" s="225">
        <v>1.6000000000000001E-4</v>
      </c>
      <c r="O77" s="225">
        <f>ROUND(E77*N77,2)</f>
        <v>0</v>
      </c>
      <c r="P77" s="225">
        <v>0</v>
      </c>
      <c r="Q77" s="225">
        <f>ROUND(E77*P77,2)</f>
        <v>0</v>
      </c>
      <c r="R77" s="225"/>
      <c r="S77" s="225" t="s">
        <v>124</v>
      </c>
      <c r="T77" s="225" t="s">
        <v>124</v>
      </c>
      <c r="U77" s="225">
        <v>0.87</v>
      </c>
      <c r="V77" s="225">
        <f>ROUND(E77*U77,2)</f>
        <v>17.05</v>
      </c>
      <c r="W77" s="22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126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ht="22.5" outlineLevel="1" x14ac:dyDescent="0.2">
      <c r="A78" s="223"/>
      <c r="B78" s="224"/>
      <c r="C78" s="253" t="s">
        <v>246</v>
      </c>
      <c r="D78" s="246"/>
      <c r="E78" s="246"/>
      <c r="F78" s="246"/>
      <c r="G78" s="246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151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47" t="str">
        <f>C78</f>
        <v>Vložení parotěsné a paropropustné fólie, těsnicí pásky pod rám a pod vnější parapet, vymezovacího provazce pod vnitřní parapet a silikonového tmelu, PU pěny. Dodávka materiálu.</v>
      </c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40">
        <v>54</v>
      </c>
      <c r="B79" s="241" t="s">
        <v>247</v>
      </c>
      <c r="C79" s="251" t="s">
        <v>248</v>
      </c>
      <c r="D79" s="242" t="s">
        <v>218</v>
      </c>
      <c r="E79" s="243">
        <v>315</v>
      </c>
      <c r="F79" s="244"/>
      <c r="G79" s="245">
        <f>ROUND(E79*F79,2)</f>
        <v>0</v>
      </c>
      <c r="H79" s="226"/>
      <c r="I79" s="225">
        <f>ROUND(E79*H79,2)</f>
        <v>0</v>
      </c>
      <c r="J79" s="226"/>
      <c r="K79" s="225">
        <f>ROUND(E79*J79,2)</f>
        <v>0</v>
      </c>
      <c r="L79" s="225">
        <v>21</v>
      </c>
      <c r="M79" s="225">
        <f>G79*(1+L79/100)</f>
        <v>0</v>
      </c>
      <c r="N79" s="225">
        <v>6.0000000000000002E-5</v>
      </c>
      <c r="O79" s="225">
        <f>ROUND(E79*N79,2)</f>
        <v>0.02</v>
      </c>
      <c r="P79" s="225">
        <v>0</v>
      </c>
      <c r="Q79" s="225">
        <f>ROUND(E79*P79,2)</f>
        <v>0</v>
      </c>
      <c r="R79" s="225"/>
      <c r="S79" s="225" t="s">
        <v>124</v>
      </c>
      <c r="T79" s="225" t="s">
        <v>124</v>
      </c>
      <c r="U79" s="225">
        <v>0.221</v>
      </c>
      <c r="V79" s="225">
        <f>ROUND(E79*U79,2)</f>
        <v>69.62</v>
      </c>
      <c r="W79" s="22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249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ht="22.5" outlineLevel="1" x14ac:dyDescent="0.2">
      <c r="A80" s="240">
        <v>55</v>
      </c>
      <c r="B80" s="241" t="s">
        <v>250</v>
      </c>
      <c r="C80" s="251" t="s">
        <v>251</v>
      </c>
      <c r="D80" s="242" t="s">
        <v>218</v>
      </c>
      <c r="E80" s="243">
        <v>185</v>
      </c>
      <c r="F80" s="244"/>
      <c r="G80" s="245">
        <f>ROUND(E80*F80,2)</f>
        <v>0</v>
      </c>
      <c r="H80" s="226"/>
      <c r="I80" s="225">
        <f>ROUND(E80*H80,2)</f>
        <v>0</v>
      </c>
      <c r="J80" s="226"/>
      <c r="K80" s="225">
        <f>ROUND(E80*J80,2)</f>
        <v>0</v>
      </c>
      <c r="L80" s="225">
        <v>21</v>
      </c>
      <c r="M80" s="225">
        <f>G80*(1+L80/100)</f>
        <v>0</v>
      </c>
      <c r="N80" s="225">
        <v>6.0000000000000002E-5</v>
      </c>
      <c r="O80" s="225">
        <f>ROUND(E80*N80,2)</f>
        <v>0.01</v>
      </c>
      <c r="P80" s="225">
        <v>0</v>
      </c>
      <c r="Q80" s="225">
        <f>ROUND(E80*P80,2)</f>
        <v>0</v>
      </c>
      <c r="R80" s="225"/>
      <c r="S80" s="225" t="s">
        <v>173</v>
      </c>
      <c r="T80" s="225" t="s">
        <v>125</v>
      </c>
      <c r="U80" s="225">
        <v>0.221</v>
      </c>
      <c r="V80" s="225">
        <f>ROUND(E80*U80,2)</f>
        <v>40.89</v>
      </c>
      <c r="W80" s="22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249</v>
      </c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40">
        <v>56</v>
      </c>
      <c r="B81" s="241" t="s">
        <v>252</v>
      </c>
      <c r="C81" s="251" t="s">
        <v>253</v>
      </c>
      <c r="D81" s="242" t="s">
        <v>132</v>
      </c>
      <c r="E81" s="243">
        <v>1</v>
      </c>
      <c r="F81" s="244"/>
      <c r="G81" s="245">
        <f>ROUND(E81*F81,2)</f>
        <v>0</v>
      </c>
      <c r="H81" s="226"/>
      <c r="I81" s="225">
        <f>ROUND(E81*H81,2)</f>
        <v>0</v>
      </c>
      <c r="J81" s="226"/>
      <c r="K81" s="225">
        <f>ROUND(E81*J81,2)</f>
        <v>0</v>
      </c>
      <c r="L81" s="225">
        <v>21</v>
      </c>
      <c r="M81" s="225">
        <f>G81*(1+L81/100)</f>
        <v>0</v>
      </c>
      <c r="N81" s="225">
        <v>1.35E-2</v>
      </c>
      <c r="O81" s="225">
        <f>ROUND(E81*N81,2)</f>
        <v>0.01</v>
      </c>
      <c r="P81" s="225">
        <v>0</v>
      </c>
      <c r="Q81" s="225">
        <f>ROUND(E81*P81,2)</f>
        <v>0</v>
      </c>
      <c r="R81" s="225"/>
      <c r="S81" s="225" t="s">
        <v>173</v>
      </c>
      <c r="T81" s="225" t="s">
        <v>124</v>
      </c>
      <c r="U81" s="225">
        <v>0</v>
      </c>
      <c r="V81" s="225">
        <f>ROUND(E81*U81,2)</f>
        <v>0</v>
      </c>
      <c r="W81" s="22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174</v>
      </c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ht="22.5" outlineLevel="1" x14ac:dyDescent="0.2">
      <c r="A82" s="240">
        <v>57</v>
      </c>
      <c r="B82" s="241" t="s">
        <v>254</v>
      </c>
      <c r="C82" s="251" t="s">
        <v>255</v>
      </c>
      <c r="D82" s="242" t="s">
        <v>132</v>
      </c>
      <c r="E82" s="243">
        <v>1</v>
      </c>
      <c r="F82" s="244"/>
      <c r="G82" s="245">
        <f>ROUND(E82*F82,2)</f>
        <v>0</v>
      </c>
      <c r="H82" s="226"/>
      <c r="I82" s="225">
        <f>ROUND(E82*H82,2)</f>
        <v>0</v>
      </c>
      <c r="J82" s="226"/>
      <c r="K82" s="225">
        <f>ROUND(E82*J82,2)</f>
        <v>0</v>
      </c>
      <c r="L82" s="225">
        <v>21</v>
      </c>
      <c r="M82" s="225">
        <f>G82*(1+L82/100)</f>
        <v>0</v>
      </c>
      <c r="N82" s="225">
        <v>3.9E-2</v>
      </c>
      <c r="O82" s="225">
        <f>ROUND(E82*N82,2)</f>
        <v>0.04</v>
      </c>
      <c r="P82" s="225">
        <v>0</v>
      </c>
      <c r="Q82" s="225">
        <f>ROUND(E82*P82,2)</f>
        <v>0</v>
      </c>
      <c r="R82" s="225" t="s">
        <v>219</v>
      </c>
      <c r="S82" s="225" t="s">
        <v>124</v>
      </c>
      <c r="T82" s="225" t="s">
        <v>124</v>
      </c>
      <c r="U82" s="225">
        <v>0</v>
      </c>
      <c r="V82" s="225">
        <f>ROUND(E82*U82,2)</f>
        <v>0</v>
      </c>
      <c r="W82" s="22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174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ht="22.5" outlineLevel="1" x14ac:dyDescent="0.2">
      <c r="A83" s="240">
        <v>58</v>
      </c>
      <c r="B83" s="241" t="s">
        <v>256</v>
      </c>
      <c r="C83" s="251" t="s">
        <v>257</v>
      </c>
      <c r="D83" s="242" t="s">
        <v>132</v>
      </c>
      <c r="E83" s="243">
        <v>1</v>
      </c>
      <c r="F83" s="244"/>
      <c r="G83" s="245">
        <f>ROUND(E83*F83,2)</f>
        <v>0</v>
      </c>
      <c r="H83" s="226"/>
      <c r="I83" s="225">
        <f>ROUND(E83*H83,2)</f>
        <v>0</v>
      </c>
      <c r="J83" s="226"/>
      <c r="K83" s="225">
        <f>ROUND(E83*J83,2)</f>
        <v>0</v>
      </c>
      <c r="L83" s="225">
        <v>21</v>
      </c>
      <c r="M83" s="225">
        <f>G83*(1+L83/100)</f>
        <v>0</v>
      </c>
      <c r="N83" s="225">
        <v>4.4299999999999999E-2</v>
      </c>
      <c r="O83" s="225">
        <f>ROUND(E83*N83,2)</f>
        <v>0.04</v>
      </c>
      <c r="P83" s="225">
        <v>0</v>
      </c>
      <c r="Q83" s="225">
        <f>ROUND(E83*P83,2)</f>
        <v>0</v>
      </c>
      <c r="R83" s="225" t="s">
        <v>219</v>
      </c>
      <c r="S83" s="225" t="s">
        <v>124</v>
      </c>
      <c r="T83" s="225" t="s">
        <v>124</v>
      </c>
      <c r="U83" s="225">
        <v>0</v>
      </c>
      <c r="V83" s="225">
        <f>ROUND(E83*U83,2)</f>
        <v>0</v>
      </c>
      <c r="W83" s="22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174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ht="22.5" outlineLevel="1" x14ac:dyDescent="0.2">
      <c r="A84" s="240">
        <v>59</v>
      </c>
      <c r="B84" s="241" t="s">
        <v>258</v>
      </c>
      <c r="C84" s="251" t="s">
        <v>259</v>
      </c>
      <c r="D84" s="242" t="s">
        <v>132</v>
      </c>
      <c r="E84" s="243">
        <v>1</v>
      </c>
      <c r="F84" s="244"/>
      <c r="G84" s="245">
        <f>ROUND(E84*F84,2)</f>
        <v>0</v>
      </c>
      <c r="H84" s="226"/>
      <c r="I84" s="225">
        <f>ROUND(E84*H84,2)</f>
        <v>0</v>
      </c>
      <c r="J84" s="226"/>
      <c r="K84" s="225">
        <f>ROUND(E84*J84,2)</f>
        <v>0</v>
      </c>
      <c r="L84" s="225">
        <v>21</v>
      </c>
      <c r="M84" s="225">
        <f>G84*(1+L84/100)</f>
        <v>0</v>
      </c>
      <c r="N84" s="225">
        <v>7.0999999999999994E-2</v>
      </c>
      <c r="O84" s="225">
        <f>ROUND(E84*N84,2)</f>
        <v>7.0000000000000007E-2</v>
      </c>
      <c r="P84" s="225">
        <v>0</v>
      </c>
      <c r="Q84" s="225">
        <f>ROUND(E84*P84,2)</f>
        <v>0</v>
      </c>
      <c r="R84" s="225" t="s">
        <v>219</v>
      </c>
      <c r="S84" s="225" t="s">
        <v>124</v>
      </c>
      <c r="T84" s="225" t="s">
        <v>124</v>
      </c>
      <c r="U84" s="225">
        <v>0</v>
      </c>
      <c r="V84" s="225">
        <f>ROUND(E84*U84,2)</f>
        <v>0</v>
      </c>
      <c r="W84" s="22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174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ht="22.5" outlineLevel="1" x14ac:dyDescent="0.2">
      <c r="A85" s="240">
        <v>60</v>
      </c>
      <c r="B85" s="241" t="s">
        <v>260</v>
      </c>
      <c r="C85" s="251" t="s">
        <v>261</v>
      </c>
      <c r="D85" s="242" t="s">
        <v>132</v>
      </c>
      <c r="E85" s="243">
        <v>1</v>
      </c>
      <c r="F85" s="244"/>
      <c r="G85" s="245">
        <f>ROUND(E85*F85,2)</f>
        <v>0</v>
      </c>
      <c r="H85" s="226"/>
      <c r="I85" s="225">
        <f>ROUND(E85*H85,2)</f>
        <v>0</v>
      </c>
      <c r="J85" s="226"/>
      <c r="K85" s="225">
        <f>ROUND(E85*J85,2)</f>
        <v>0</v>
      </c>
      <c r="L85" s="225">
        <v>21</v>
      </c>
      <c r="M85" s="225">
        <f>G85*(1+L85/100)</f>
        <v>0</v>
      </c>
      <c r="N85" s="225">
        <v>9.8000000000000004E-2</v>
      </c>
      <c r="O85" s="225">
        <f>ROUND(E85*N85,2)</f>
        <v>0.1</v>
      </c>
      <c r="P85" s="225">
        <v>0</v>
      </c>
      <c r="Q85" s="225">
        <f>ROUND(E85*P85,2)</f>
        <v>0</v>
      </c>
      <c r="R85" s="225"/>
      <c r="S85" s="225" t="s">
        <v>173</v>
      </c>
      <c r="T85" s="225" t="s">
        <v>125</v>
      </c>
      <c r="U85" s="225">
        <v>0</v>
      </c>
      <c r="V85" s="225">
        <f>ROUND(E85*U85,2)</f>
        <v>0</v>
      </c>
      <c r="W85" s="22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174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40">
        <v>61</v>
      </c>
      <c r="B86" s="241" t="s">
        <v>262</v>
      </c>
      <c r="C86" s="251" t="s">
        <v>263</v>
      </c>
      <c r="D86" s="242" t="s">
        <v>218</v>
      </c>
      <c r="E86" s="243">
        <v>315</v>
      </c>
      <c r="F86" s="244"/>
      <c r="G86" s="245">
        <f>ROUND(E86*F86,2)</f>
        <v>0</v>
      </c>
      <c r="H86" s="226"/>
      <c r="I86" s="225">
        <f>ROUND(E86*H86,2)</f>
        <v>0</v>
      </c>
      <c r="J86" s="226"/>
      <c r="K86" s="225">
        <f>ROUND(E86*J86,2)</f>
        <v>0</v>
      </c>
      <c r="L86" s="225">
        <v>21</v>
      </c>
      <c r="M86" s="225">
        <f>G86*(1+L86/100)</f>
        <v>0</v>
      </c>
      <c r="N86" s="225">
        <v>1E-3</v>
      </c>
      <c r="O86" s="225">
        <f>ROUND(E86*N86,2)</f>
        <v>0.32</v>
      </c>
      <c r="P86" s="225">
        <v>0</v>
      </c>
      <c r="Q86" s="225">
        <f>ROUND(E86*P86,2)</f>
        <v>0</v>
      </c>
      <c r="R86" s="225" t="s">
        <v>219</v>
      </c>
      <c r="S86" s="225" t="s">
        <v>124</v>
      </c>
      <c r="T86" s="225" t="s">
        <v>124</v>
      </c>
      <c r="U86" s="225">
        <v>0</v>
      </c>
      <c r="V86" s="225">
        <f>ROUND(E86*U86,2)</f>
        <v>0</v>
      </c>
      <c r="W86" s="22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174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40">
        <v>62</v>
      </c>
      <c r="B87" s="241" t="s">
        <v>264</v>
      </c>
      <c r="C87" s="251" t="s">
        <v>265</v>
      </c>
      <c r="D87" s="242" t="s">
        <v>132</v>
      </c>
      <c r="E87" s="243">
        <v>5</v>
      </c>
      <c r="F87" s="244"/>
      <c r="G87" s="245">
        <f>ROUND(E87*F87,2)</f>
        <v>0</v>
      </c>
      <c r="H87" s="226"/>
      <c r="I87" s="225">
        <f>ROUND(E87*H87,2)</f>
        <v>0</v>
      </c>
      <c r="J87" s="226"/>
      <c r="K87" s="225">
        <f>ROUND(E87*J87,2)</f>
        <v>0</v>
      </c>
      <c r="L87" s="225">
        <v>21</v>
      </c>
      <c r="M87" s="225">
        <f>G87*(1+L87/100)</f>
        <v>0</v>
      </c>
      <c r="N87" s="225">
        <v>2.81E-2</v>
      </c>
      <c r="O87" s="225">
        <f>ROUND(E87*N87,2)</f>
        <v>0.14000000000000001</v>
      </c>
      <c r="P87" s="225">
        <v>0</v>
      </c>
      <c r="Q87" s="225">
        <f>ROUND(E87*P87,2)</f>
        <v>0</v>
      </c>
      <c r="R87" s="225"/>
      <c r="S87" s="225" t="s">
        <v>173</v>
      </c>
      <c r="T87" s="225" t="s">
        <v>125</v>
      </c>
      <c r="U87" s="225">
        <v>0</v>
      </c>
      <c r="V87" s="225">
        <f>ROUND(E87*U87,2)</f>
        <v>0</v>
      </c>
      <c r="W87" s="22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174</v>
      </c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40">
        <v>63</v>
      </c>
      <c r="B88" s="241" t="s">
        <v>266</v>
      </c>
      <c r="C88" s="251" t="s">
        <v>267</v>
      </c>
      <c r="D88" s="242" t="s">
        <v>132</v>
      </c>
      <c r="E88" s="243">
        <v>2</v>
      </c>
      <c r="F88" s="244"/>
      <c r="G88" s="245">
        <f>ROUND(E88*F88,2)</f>
        <v>0</v>
      </c>
      <c r="H88" s="226"/>
      <c r="I88" s="225">
        <f>ROUND(E88*H88,2)</f>
        <v>0</v>
      </c>
      <c r="J88" s="226"/>
      <c r="K88" s="225">
        <f>ROUND(E88*J88,2)</f>
        <v>0</v>
      </c>
      <c r="L88" s="225">
        <v>21</v>
      </c>
      <c r="M88" s="225">
        <f>G88*(1+L88/100)</f>
        <v>0</v>
      </c>
      <c r="N88" s="225">
        <v>2.81E-2</v>
      </c>
      <c r="O88" s="225">
        <f>ROUND(E88*N88,2)</f>
        <v>0.06</v>
      </c>
      <c r="P88" s="225">
        <v>0</v>
      </c>
      <c r="Q88" s="225">
        <f>ROUND(E88*P88,2)</f>
        <v>0</v>
      </c>
      <c r="R88" s="225"/>
      <c r="S88" s="225" t="s">
        <v>173</v>
      </c>
      <c r="T88" s="225" t="s">
        <v>125</v>
      </c>
      <c r="U88" s="225">
        <v>0</v>
      </c>
      <c r="V88" s="225">
        <f>ROUND(E88*U88,2)</f>
        <v>0</v>
      </c>
      <c r="W88" s="22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174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40">
        <v>64</v>
      </c>
      <c r="B89" s="241" t="s">
        <v>268</v>
      </c>
      <c r="C89" s="251" t="s">
        <v>269</v>
      </c>
      <c r="D89" s="242" t="s">
        <v>129</v>
      </c>
      <c r="E89" s="243">
        <v>0.81064000000000003</v>
      </c>
      <c r="F89" s="244"/>
      <c r="G89" s="245">
        <f>ROUND(E89*F89,2)</f>
        <v>0</v>
      </c>
      <c r="H89" s="226"/>
      <c r="I89" s="225">
        <f>ROUND(E89*H89,2)</f>
        <v>0</v>
      </c>
      <c r="J89" s="226"/>
      <c r="K89" s="225">
        <f>ROUND(E89*J89,2)</f>
        <v>0</v>
      </c>
      <c r="L89" s="225">
        <v>21</v>
      </c>
      <c r="M89" s="225">
        <f>G89*(1+L89/100)</f>
        <v>0</v>
      </c>
      <c r="N89" s="225">
        <v>0</v>
      </c>
      <c r="O89" s="225">
        <f>ROUND(E89*N89,2)</f>
        <v>0</v>
      </c>
      <c r="P89" s="225">
        <v>0</v>
      </c>
      <c r="Q89" s="225">
        <f>ROUND(E89*P89,2)</f>
        <v>0</v>
      </c>
      <c r="R89" s="225"/>
      <c r="S89" s="225" t="s">
        <v>124</v>
      </c>
      <c r="T89" s="225" t="s">
        <v>124</v>
      </c>
      <c r="U89" s="225">
        <v>3.327</v>
      </c>
      <c r="V89" s="225">
        <f>ROUND(E89*U89,2)</f>
        <v>2.7</v>
      </c>
      <c r="W89" s="22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270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x14ac:dyDescent="0.2">
      <c r="A90" s="228" t="s">
        <v>119</v>
      </c>
      <c r="B90" s="229" t="s">
        <v>83</v>
      </c>
      <c r="C90" s="250" t="s">
        <v>84</v>
      </c>
      <c r="D90" s="230"/>
      <c r="E90" s="231"/>
      <c r="F90" s="232"/>
      <c r="G90" s="233">
        <f>SUMIF(AG91:AG95,"&lt;&gt;NOR",G91:G95)</f>
        <v>0</v>
      </c>
      <c r="H90" s="227"/>
      <c r="I90" s="227">
        <f>SUM(I91:I95)</f>
        <v>0</v>
      </c>
      <c r="J90" s="227"/>
      <c r="K90" s="227">
        <f>SUM(K91:K95)</f>
        <v>0</v>
      </c>
      <c r="L90" s="227"/>
      <c r="M90" s="227">
        <f>SUM(M91:M95)</f>
        <v>0</v>
      </c>
      <c r="N90" s="227"/>
      <c r="O90" s="227">
        <f>SUM(O91:O95)</f>
        <v>0.23</v>
      </c>
      <c r="P90" s="227"/>
      <c r="Q90" s="227">
        <f>SUM(Q91:Q95)</f>
        <v>0</v>
      </c>
      <c r="R90" s="227"/>
      <c r="S90" s="227"/>
      <c r="T90" s="227"/>
      <c r="U90" s="227"/>
      <c r="V90" s="227">
        <f>SUM(V91:V95)</f>
        <v>21.35</v>
      </c>
      <c r="W90" s="227"/>
      <c r="AG90" t="s">
        <v>120</v>
      </c>
    </row>
    <row r="91" spans="1:60" outlineLevel="1" x14ac:dyDescent="0.2">
      <c r="A91" s="240">
        <v>65</v>
      </c>
      <c r="B91" s="241" t="s">
        <v>271</v>
      </c>
      <c r="C91" s="251" t="s">
        <v>272</v>
      </c>
      <c r="D91" s="242" t="s">
        <v>239</v>
      </c>
      <c r="E91" s="243">
        <v>15</v>
      </c>
      <c r="F91" s="244"/>
      <c r="G91" s="245">
        <f>ROUND(E91*F91,2)</f>
        <v>0</v>
      </c>
      <c r="H91" s="226"/>
      <c r="I91" s="225">
        <f>ROUND(E91*H91,2)</f>
        <v>0</v>
      </c>
      <c r="J91" s="226"/>
      <c r="K91" s="225">
        <f>ROUND(E91*J91,2)</f>
        <v>0</v>
      </c>
      <c r="L91" s="225">
        <v>21</v>
      </c>
      <c r="M91" s="225">
        <f>G91*(1+L91/100)</f>
        <v>0</v>
      </c>
      <c r="N91" s="225">
        <v>0</v>
      </c>
      <c r="O91" s="225">
        <f>ROUND(E91*N91,2)</f>
        <v>0</v>
      </c>
      <c r="P91" s="225">
        <v>0</v>
      </c>
      <c r="Q91" s="225">
        <f>ROUND(E91*P91,2)</f>
        <v>0</v>
      </c>
      <c r="R91" s="225"/>
      <c r="S91" s="225" t="s">
        <v>124</v>
      </c>
      <c r="T91" s="225" t="s">
        <v>124</v>
      </c>
      <c r="U91" s="225">
        <v>7.3999999999999996E-2</v>
      </c>
      <c r="V91" s="225">
        <f>ROUND(E91*U91,2)</f>
        <v>1.1100000000000001</v>
      </c>
      <c r="W91" s="22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126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40">
        <v>66</v>
      </c>
      <c r="B92" s="241" t="s">
        <v>273</v>
      </c>
      <c r="C92" s="251" t="s">
        <v>274</v>
      </c>
      <c r="D92" s="242" t="s">
        <v>239</v>
      </c>
      <c r="E92" s="243">
        <v>10</v>
      </c>
      <c r="F92" s="244"/>
      <c r="G92" s="245">
        <f>ROUND(E92*F92,2)</f>
        <v>0</v>
      </c>
      <c r="H92" s="226"/>
      <c r="I92" s="225">
        <f>ROUND(E92*H92,2)</f>
        <v>0</v>
      </c>
      <c r="J92" s="226"/>
      <c r="K92" s="225">
        <f>ROUND(E92*J92,2)</f>
        <v>0</v>
      </c>
      <c r="L92" s="225">
        <v>21</v>
      </c>
      <c r="M92" s="225">
        <f>G92*(1+L92/100)</f>
        <v>0</v>
      </c>
      <c r="N92" s="225">
        <v>0</v>
      </c>
      <c r="O92" s="225">
        <f>ROUND(E92*N92,2)</f>
        <v>0</v>
      </c>
      <c r="P92" s="225">
        <v>0</v>
      </c>
      <c r="Q92" s="225">
        <f>ROUND(E92*P92,2)</f>
        <v>0</v>
      </c>
      <c r="R92" s="225"/>
      <c r="S92" s="225" t="s">
        <v>124</v>
      </c>
      <c r="T92" s="225" t="s">
        <v>124</v>
      </c>
      <c r="U92" s="225">
        <v>0.45600000000000002</v>
      </c>
      <c r="V92" s="225">
        <f>ROUND(E92*U92,2)</f>
        <v>4.5599999999999996</v>
      </c>
      <c r="W92" s="22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126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40">
        <v>67</v>
      </c>
      <c r="B93" s="241" t="s">
        <v>275</v>
      </c>
      <c r="C93" s="251" t="s">
        <v>276</v>
      </c>
      <c r="D93" s="242" t="s">
        <v>239</v>
      </c>
      <c r="E93" s="243">
        <v>12.8</v>
      </c>
      <c r="F93" s="244"/>
      <c r="G93" s="245">
        <f>ROUND(E93*F93,2)</f>
        <v>0</v>
      </c>
      <c r="H93" s="226"/>
      <c r="I93" s="225">
        <f>ROUND(E93*H93,2)</f>
        <v>0</v>
      </c>
      <c r="J93" s="226"/>
      <c r="K93" s="225">
        <f>ROUND(E93*J93,2)</f>
        <v>0</v>
      </c>
      <c r="L93" s="225">
        <v>21</v>
      </c>
      <c r="M93" s="225">
        <f>G93*(1+L93/100)</f>
        <v>0</v>
      </c>
      <c r="N93" s="225">
        <v>0</v>
      </c>
      <c r="O93" s="225">
        <f>ROUND(E93*N93,2)</f>
        <v>0</v>
      </c>
      <c r="P93" s="225">
        <v>0</v>
      </c>
      <c r="Q93" s="225">
        <f>ROUND(E93*P93,2)</f>
        <v>0</v>
      </c>
      <c r="R93" s="225"/>
      <c r="S93" s="225" t="s">
        <v>124</v>
      </c>
      <c r="T93" s="225" t="s">
        <v>124</v>
      </c>
      <c r="U93" s="225">
        <v>0.377</v>
      </c>
      <c r="V93" s="225">
        <f>ROUND(E93*U93,2)</f>
        <v>4.83</v>
      </c>
      <c r="W93" s="22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126</v>
      </c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ht="22.5" outlineLevel="1" x14ac:dyDescent="0.2">
      <c r="A94" s="240">
        <v>68</v>
      </c>
      <c r="B94" s="241" t="s">
        <v>277</v>
      </c>
      <c r="C94" s="251" t="s">
        <v>278</v>
      </c>
      <c r="D94" s="242" t="s">
        <v>139</v>
      </c>
      <c r="E94" s="243">
        <v>11.04</v>
      </c>
      <c r="F94" s="244"/>
      <c r="G94" s="245">
        <f>ROUND(E94*F94,2)</f>
        <v>0</v>
      </c>
      <c r="H94" s="226"/>
      <c r="I94" s="225">
        <f>ROUND(E94*H94,2)</f>
        <v>0</v>
      </c>
      <c r="J94" s="226"/>
      <c r="K94" s="225">
        <f>ROUND(E94*J94,2)</f>
        <v>0</v>
      </c>
      <c r="L94" s="225">
        <v>21</v>
      </c>
      <c r="M94" s="225">
        <f>G94*(1+L94/100)</f>
        <v>0</v>
      </c>
      <c r="N94" s="225">
        <v>0</v>
      </c>
      <c r="O94" s="225">
        <f>ROUND(E94*N94,2)</f>
        <v>0</v>
      </c>
      <c r="P94" s="225">
        <v>0</v>
      </c>
      <c r="Q94" s="225">
        <f>ROUND(E94*P94,2)</f>
        <v>0</v>
      </c>
      <c r="R94" s="225"/>
      <c r="S94" s="225" t="s">
        <v>124</v>
      </c>
      <c r="T94" s="225" t="s">
        <v>124</v>
      </c>
      <c r="U94" s="225">
        <v>0.98299999999999998</v>
      </c>
      <c r="V94" s="225">
        <f>ROUND(E94*U94,2)</f>
        <v>10.85</v>
      </c>
      <c r="W94" s="22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126</v>
      </c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40">
        <v>69</v>
      </c>
      <c r="B95" s="241" t="s">
        <v>279</v>
      </c>
      <c r="C95" s="251" t="s">
        <v>280</v>
      </c>
      <c r="D95" s="242" t="s">
        <v>139</v>
      </c>
      <c r="E95" s="243">
        <v>12.144</v>
      </c>
      <c r="F95" s="244"/>
      <c r="G95" s="245">
        <f>ROUND(E95*F95,2)</f>
        <v>0</v>
      </c>
      <c r="H95" s="226"/>
      <c r="I95" s="225">
        <f>ROUND(E95*H95,2)</f>
        <v>0</v>
      </c>
      <c r="J95" s="226"/>
      <c r="K95" s="225">
        <f>ROUND(E95*J95,2)</f>
        <v>0</v>
      </c>
      <c r="L95" s="225">
        <v>21</v>
      </c>
      <c r="M95" s="225">
        <f>G95*(1+L95/100)</f>
        <v>0</v>
      </c>
      <c r="N95" s="225">
        <v>1.9199999999999998E-2</v>
      </c>
      <c r="O95" s="225">
        <f>ROUND(E95*N95,2)</f>
        <v>0.23</v>
      </c>
      <c r="P95" s="225">
        <v>0</v>
      </c>
      <c r="Q95" s="225">
        <f>ROUND(E95*P95,2)</f>
        <v>0</v>
      </c>
      <c r="R95" s="225" t="s">
        <v>219</v>
      </c>
      <c r="S95" s="225" t="s">
        <v>124</v>
      </c>
      <c r="T95" s="225" t="s">
        <v>124</v>
      </c>
      <c r="U95" s="225">
        <v>0</v>
      </c>
      <c r="V95" s="225">
        <f>ROUND(E95*U95,2)</f>
        <v>0</v>
      </c>
      <c r="W95" s="22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174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x14ac:dyDescent="0.2">
      <c r="A96" s="228" t="s">
        <v>119</v>
      </c>
      <c r="B96" s="229" t="s">
        <v>85</v>
      </c>
      <c r="C96" s="250" t="s">
        <v>86</v>
      </c>
      <c r="D96" s="230"/>
      <c r="E96" s="231"/>
      <c r="F96" s="232"/>
      <c r="G96" s="233">
        <f>SUMIF(AG97:AG97,"&lt;&gt;NOR",G97:G97)</f>
        <v>0</v>
      </c>
      <c r="H96" s="227"/>
      <c r="I96" s="227">
        <f>SUM(I97:I97)</f>
        <v>0</v>
      </c>
      <c r="J96" s="227"/>
      <c r="K96" s="227">
        <f>SUM(K97:K97)</f>
        <v>0</v>
      </c>
      <c r="L96" s="227"/>
      <c r="M96" s="227">
        <f>SUM(M97:M97)</f>
        <v>0</v>
      </c>
      <c r="N96" s="227"/>
      <c r="O96" s="227">
        <f>SUM(O97:O97)</f>
        <v>0.08</v>
      </c>
      <c r="P96" s="227"/>
      <c r="Q96" s="227">
        <f>SUM(Q97:Q97)</f>
        <v>0</v>
      </c>
      <c r="R96" s="227"/>
      <c r="S96" s="227"/>
      <c r="T96" s="227"/>
      <c r="U96" s="227"/>
      <c r="V96" s="227">
        <f>SUM(V97:V97)</f>
        <v>63.55</v>
      </c>
      <c r="W96" s="227"/>
      <c r="AG96" t="s">
        <v>120</v>
      </c>
    </row>
    <row r="97" spans="1:60" outlineLevel="1" x14ac:dyDescent="0.2">
      <c r="A97" s="240">
        <v>70</v>
      </c>
      <c r="B97" s="241" t="s">
        <v>281</v>
      </c>
      <c r="C97" s="251" t="s">
        <v>282</v>
      </c>
      <c r="D97" s="242" t="s">
        <v>139</v>
      </c>
      <c r="E97" s="243">
        <v>102.5</v>
      </c>
      <c r="F97" s="244"/>
      <c r="G97" s="245">
        <f>ROUND(E97*F97,2)</f>
        <v>0</v>
      </c>
      <c r="H97" s="226"/>
      <c r="I97" s="225">
        <f>ROUND(E97*H97,2)</f>
        <v>0</v>
      </c>
      <c r="J97" s="226"/>
      <c r="K97" s="225">
        <f>ROUND(E97*J97,2)</f>
        <v>0</v>
      </c>
      <c r="L97" s="225">
        <v>21</v>
      </c>
      <c r="M97" s="225">
        <f>G97*(1+L97/100)</f>
        <v>0</v>
      </c>
      <c r="N97" s="225">
        <v>7.5000000000000002E-4</v>
      </c>
      <c r="O97" s="225">
        <f>ROUND(E97*N97,2)</f>
        <v>0.08</v>
      </c>
      <c r="P97" s="225">
        <v>0</v>
      </c>
      <c r="Q97" s="225">
        <f>ROUND(E97*P97,2)</f>
        <v>0</v>
      </c>
      <c r="R97" s="225"/>
      <c r="S97" s="225" t="s">
        <v>124</v>
      </c>
      <c r="T97" s="225" t="s">
        <v>124</v>
      </c>
      <c r="U97" s="225">
        <v>0.62</v>
      </c>
      <c r="V97" s="225">
        <f>ROUND(E97*U97,2)</f>
        <v>63.55</v>
      </c>
      <c r="W97" s="22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126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x14ac:dyDescent="0.2">
      <c r="A98" s="228" t="s">
        <v>119</v>
      </c>
      <c r="B98" s="229" t="s">
        <v>87</v>
      </c>
      <c r="C98" s="250" t="s">
        <v>88</v>
      </c>
      <c r="D98" s="230"/>
      <c r="E98" s="231"/>
      <c r="F98" s="232"/>
      <c r="G98" s="233">
        <f>SUMIF(AG99:AG105,"&lt;&gt;NOR",G99:G105)</f>
        <v>0</v>
      </c>
      <c r="H98" s="227"/>
      <c r="I98" s="227">
        <f>SUM(I99:I105)</f>
        <v>0</v>
      </c>
      <c r="J98" s="227"/>
      <c r="K98" s="227">
        <f>SUM(K99:K105)</f>
        <v>0</v>
      </c>
      <c r="L98" s="227"/>
      <c r="M98" s="227">
        <f>SUM(M99:M105)</f>
        <v>0</v>
      </c>
      <c r="N98" s="227"/>
      <c r="O98" s="227">
        <f>SUM(O99:O105)</f>
        <v>0.19</v>
      </c>
      <c r="P98" s="227"/>
      <c r="Q98" s="227">
        <f>SUM(Q99:Q105)</f>
        <v>0</v>
      </c>
      <c r="R98" s="227"/>
      <c r="S98" s="227"/>
      <c r="T98" s="227"/>
      <c r="U98" s="227"/>
      <c r="V98" s="227">
        <f>SUM(V99:V105)</f>
        <v>103.95</v>
      </c>
      <c r="W98" s="227"/>
      <c r="AG98" t="s">
        <v>120</v>
      </c>
    </row>
    <row r="99" spans="1:60" outlineLevel="1" x14ac:dyDescent="0.2">
      <c r="A99" s="240">
        <v>71</v>
      </c>
      <c r="B99" s="241" t="s">
        <v>283</v>
      </c>
      <c r="C99" s="251" t="s">
        <v>284</v>
      </c>
      <c r="D99" s="242" t="s">
        <v>139</v>
      </c>
      <c r="E99" s="243">
        <v>63.2</v>
      </c>
      <c r="F99" s="244"/>
      <c r="G99" s="245">
        <f>ROUND(E99*F99,2)</f>
        <v>0</v>
      </c>
      <c r="H99" s="226"/>
      <c r="I99" s="225">
        <f>ROUND(E99*H99,2)</f>
        <v>0</v>
      </c>
      <c r="J99" s="226"/>
      <c r="K99" s="225">
        <f>ROUND(E99*J99,2)</f>
        <v>0</v>
      </c>
      <c r="L99" s="225">
        <v>21</v>
      </c>
      <c r="M99" s="225">
        <f>G99*(1+L99/100)</f>
        <v>0</v>
      </c>
      <c r="N99" s="225">
        <v>8.1999999999999998E-4</v>
      </c>
      <c r="O99" s="225">
        <f>ROUND(E99*N99,2)</f>
        <v>0.05</v>
      </c>
      <c r="P99" s="225">
        <v>0</v>
      </c>
      <c r="Q99" s="225">
        <f>ROUND(E99*P99,2)</f>
        <v>0</v>
      </c>
      <c r="R99" s="225"/>
      <c r="S99" s="225" t="s">
        <v>124</v>
      </c>
      <c r="T99" s="225" t="s">
        <v>124</v>
      </c>
      <c r="U99" s="225">
        <v>0.28699999999999998</v>
      </c>
      <c r="V99" s="225">
        <f>ROUND(E99*U99,2)</f>
        <v>18.14</v>
      </c>
      <c r="W99" s="22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126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40">
        <v>72</v>
      </c>
      <c r="B100" s="241" t="s">
        <v>285</v>
      </c>
      <c r="C100" s="251" t="s">
        <v>286</v>
      </c>
      <c r="D100" s="242" t="s">
        <v>139</v>
      </c>
      <c r="E100" s="243">
        <v>62.4</v>
      </c>
      <c r="F100" s="244"/>
      <c r="G100" s="245">
        <f>ROUND(E100*F100,2)</f>
        <v>0</v>
      </c>
      <c r="H100" s="226"/>
      <c r="I100" s="225">
        <f>ROUND(E100*H100,2)</f>
        <v>0</v>
      </c>
      <c r="J100" s="226"/>
      <c r="K100" s="225">
        <f>ROUND(E100*J100,2)</f>
        <v>0</v>
      </c>
      <c r="L100" s="225">
        <v>21</v>
      </c>
      <c r="M100" s="225">
        <f>G100*(1+L100/100)</f>
        <v>0</v>
      </c>
      <c r="N100" s="225">
        <v>0</v>
      </c>
      <c r="O100" s="225">
        <f>ROUND(E100*N100,2)</f>
        <v>0</v>
      </c>
      <c r="P100" s="225">
        <v>0</v>
      </c>
      <c r="Q100" s="225">
        <f>ROUND(E100*P100,2)</f>
        <v>0</v>
      </c>
      <c r="R100" s="225"/>
      <c r="S100" s="225" t="s">
        <v>124</v>
      </c>
      <c r="T100" s="225" t="s">
        <v>124</v>
      </c>
      <c r="U100" s="225">
        <v>6.9709999999999994E-2</v>
      </c>
      <c r="V100" s="225">
        <f>ROUND(E100*U100,2)</f>
        <v>4.3499999999999996</v>
      </c>
      <c r="W100" s="22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126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40">
        <v>73</v>
      </c>
      <c r="B101" s="241" t="s">
        <v>287</v>
      </c>
      <c r="C101" s="251" t="s">
        <v>288</v>
      </c>
      <c r="D101" s="242" t="s">
        <v>139</v>
      </c>
      <c r="E101" s="243">
        <v>212.16</v>
      </c>
      <c r="F101" s="244"/>
      <c r="G101" s="245">
        <f>ROUND(E101*F101,2)</f>
        <v>0</v>
      </c>
      <c r="H101" s="226"/>
      <c r="I101" s="225">
        <f>ROUND(E101*H101,2)</f>
        <v>0</v>
      </c>
      <c r="J101" s="226"/>
      <c r="K101" s="225">
        <f>ROUND(E101*J101,2)</f>
        <v>0</v>
      </c>
      <c r="L101" s="225">
        <v>21</v>
      </c>
      <c r="M101" s="225">
        <f>G101*(1+L101/100)</f>
        <v>0</v>
      </c>
      <c r="N101" s="225">
        <v>0</v>
      </c>
      <c r="O101" s="225">
        <f>ROUND(E101*N101,2)</f>
        <v>0</v>
      </c>
      <c r="P101" s="225">
        <v>0</v>
      </c>
      <c r="Q101" s="225">
        <f>ROUND(E101*P101,2)</f>
        <v>0</v>
      </c>
      <c r="R101" s="225"/>
      <c r="S101" s="225" t="s">
        <v>124</v>
      </c>
      <c r="T101" s="225" t="s">
        <v>124</v>
      </c>
      <c r="U101" s="225">
        <v>7.2499999999999995E-2</v>
      </c>
      <c r="V101" s="225">
        <f>ROUND(E101*U101,2)</f>
        <v>15.38</v>
      </c>
      <c r="W101" s="22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126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40">
        <v>74</v>
      </c>
      <c r="B102" s="241" t="s">
        <v>289</v>
      </c>
      <c r="C102" s="251" t="s">
        <v>290</v>
      </c>
      <c r="D102" s="242" t="s">
        <v>139</v>
      </c>
      <c r="E102" s="243">
        <v>101</v>
      </c>
      <c r="F102" s="244"/>
      <c r="G102" s="245">
        <f>ROUND(E102*F102,2)</f>
        <v>0</v>
      </c>
      <c r="H102" s="226"/>
      <c r="I102" s="225">
        <f>ROUND(E102*H102,2)</f>
        <v>0</v>
      </c>
      <c r="J102" s="226"/>
      <c r="K102" s="225">
        <f>ROUND(E102*J102,2)</f>
        <v>0</v>
      </c>
      <c r="L102" s="225">
        <v>21</v>
      </c>
      <c r="M102" s="225">
        <f>G102*(1+L102/100)</f>
        <v>0</v>
      </c>
      <c r="N102" s="225">
        <v>0</v>
      </c>
      <c r="O102" s="225">
        <f>ROUND(E102*N102,2)</f>
        <v>0</v>
      </c>
      <c r="P102" s="225">
        <v>0</v>
      </c>
      <c r="Q102" s="225">
        <f>ROUND(E102*P102,2)</f>
        <v>0</v>
      </c>
      <c r="R102" s="225"/>
      <c r="S102" s="225" t="s">
        <v>124</v>
      </c>
      <c r="T102" s="225" t="s">
        <v>124</v>
      </c>
      <c r="U102" s="225">
        <v>4.3220000000000001E-2</v>
      </c>
      <c r="V102" s="225">
        <f>ROUND(E102*U102,2)</f>
        <v>4.37</v>
      </c>
      <c r="W102" s="22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126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40">
        <v>75</v>
      </c>
      <c r="B103" s="241" t="s">
        <v>291</v>
      </c>
      <c r="C103" s="251" t="s">
        <v>292</v>
      </c>
      <c r="D103" s="242" t="s">
        <v>139</v>
      </c>
      <c r="E103" s="243">
        <v>161.6</v>
      </c>
      <c r="F103" s="244"/>
      <c r="G103" s="245">
        <f>ROUND(E103*F103,2)</f>
        <v>0</v>
      </c>
      <c r="H103" s="226"/>
      <c r="I103" s="225">
        <f>ROUND(E103*H103,2)</f>
        <v>0</v>
      </c>
      <c r="J103" s="226"/>
      <c r="K103" s="225">
        <f>ROUND(E103*J103,2)</f>
        <v>0</v>
      </c>
      <c r="L103" s="225">
        <v>21</v>
      </c>
      <c r="M103" s="225">
        <f>G103*(1+L103/100)</f>
        <v>0</v>
      </c>
      <c r="N103" s="225">
        <v>0</v>
      </c>
      <c r="O103" s="225">
        <f>ROUND(E103*N103,2)</f>
        <v>0</v>
      </c>
      <c r="P103" s="225">
        <v>0</v>
      </c>
      <c r="Q103" s="225">
        <f>ROUND(E103*P103,2)</f>
        <v>0</v>
      </c>
      <c r="R103" s="225"/>
      <c r="S103" s="225" t="s">
        <v>124</v>
      </c>
      <c r="T103" s="225" t="s">
        <v>124</v>
      </c>
      <c r="U103" s="225">
        <v>4.3220000000000001E-2</v>
      </c>
      <c r="V103" s="225">
        <f>ROUND(E103*U103,2)</f>
        <v>6.98</v>
      </c>
      <c r="W103" s="22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126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40">
        <v>76</v>
      </c>
      <c r="B104" s="241" t="s">
        <v>293</v>
      </c>
      <c r="C104" s="251" t="s">
        <v>294</v>
      </c>
      <c r="D104" s="242" t="s">
        <v>139</v>
      </c>
      <c r="E104" s="243">
        <v>455.2</v>
      </c>
      <c r="F104" s="244"/>
      <c r="G104" s="245">
        <f>ROUND(E104*F104,2)</f>
        <v>0</v>
      </c>
      <c r="H104" s="226"/>
      <c r="I104" s="225">
        <f>ROUND(E104*H104,2)</f>
        <v>0</v>
      </c>
      <c r="J104" s="226"/>
      <c r="K104" s="225">
        <f>ROUND(E104*J104,2)</f>
        <v>0</v>
      </c>
      <c r="L104" s="225">
        <v>21</v>
      </c>
      <c r="M104" s="225">
        <f>G104*(1+L104/100)</f>
        <v>0</v>
      </c>
      <c r="N104" s="225">
        <v>6.9999999999999994E-5</v>
      </c>
      <c r="O104" s="225">
        <f>ROUND(E104*N104,2)</f>
        <v>0.03</v>
      </c>
      <c r="P104" s="225">
        <v>0</v>
      </c>
      <c r="Q104" s="225">
        <f>ROUND(E104*P104,2)</f>
        <v>0</v>
      </c>
      <c r="R104" s="225"/>
      <c r="S104" s="225" t="s">
        <v>124</v>
      </c>
      <c r="T104" s="225" t="s">
        <v>124</v>
      </c>
      <c r="U104" s="225">
        <v>3.2480000000000002E-2</v>
      </c>
      <c r="V104" s="225">
        <f>ROUND(E104*U104,2)</f>
        <v>14.78</v>
      </c>
      <c r="W104" s="22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126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40">
        <v>77</v>
      </c>
      <c r="B105" s="241" t="s">
        <v>295</v>
      </c>
      <c r="C105" s="251" t="s">
        <v>296</v>
      </c>
      <c r="D105" s="242" t="s">
        <v>139</v>
      </c>
      <c r="E105" s="243">
        <v>392</v>
      </c>
      <c r="F105" s="244"/>
      <c r="G105" s="245">
        <f>ROUND(E105*F105,2)</f>
        <v>0</v>
      </c>
      <c r="H105" s="226"/>
      <c r="I105" s="225">
        <f>ROUND(E105*H105,2)</f>
        <v>0</v>
      </c>
      <c r="J105" s="226"/>
      <c r="K105" s="225">
        <f>ROUND(E105*J105,2)</f>
        <v>0</v>
      </c>
      <c r="L105" s="225">
        <v>21</v>
      </c>
      <c r="M105" s="225">
        <f>G105*(1+L105/100)</f>
        <v>0</v>
      </c>
      <c r="N105" s="225">
        <v>2.9E-4</v>
      </c>
      <c r="O105" s="225">
        <f>ROUND(E105*N105,2)</f>
        <v>0.11</v>
      </c>
      <c r="P105" s="225">
        <v>0</v>
      </c>
      <c r="Q105" s="225">
        <f>ROUND(E105*P105,2)</f>
        <v>0</v>
      </c>
      <c r="R105" s="225"/>
      <c r="S105" s="225" t="s">
        <v>124</v>
      </c>
      <c r="T105" s="225" t="s">
        <v>124</v>
      </c>
      <c r="U105" s="225">
        <v>0.10191</v>
      </c>
      <c r="V105" s="225">
        <f>ROUND(E105*U105,2)</f>
        <v>39.950000000000003</v>
      </c>
      <c r="W105" s="22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126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x14ac:dyDescent="0.2">
      <c r="A106" s="228" t="s">
        <v>119</v>
      </c>
      <c r="B106" s="229" t="s">
        <v>89</v>
      </c>
      <c r="C106" s="250" t="s">
        <v>90</v>
      </c>
      <c r="D106" s="230"/>
      <c r="E106" s="231"/>
      <c r="F106" s="232"/>
      <c r="G106" s="233">
        <f>SUMIF(AG107:AG108,"&lt;&gt;NOR",G107:G108)</f>
        <v>0</v>
      </c>
      <c r="H106" s="227"/>
      <c r="I106" s="227">
        <f>SUM(I107:I108)</f>
        <v>0</v>
      </c>
      <c r="J106" s="227"/>
      <c r="K106" s="227">
        <f>SUM(K107:K108)</f>
        <v>0</v>
      </c>
      <c r="L106" s="227"/>
      <c r="M106" s="227">
        <f>SUM(M107:M108)</f>
        <v>0</v>
      </c>
      <c r="N106" s="227"/>
      <c r="O106" s="227">
        <f>SUM(O107:O108)</f>
        <v>0</v>
      </c>
      <c r="P106" s="227"/>
      <c r="Q106" s="227">
        <f>SUM(Q107:Q108)</f>
        <v>3.04</v>
      </c>
      <c r="R106" s="227"/>
      <c r="S106" s="227"/>
      <c r="T106" s="227"/>
      <c r="U106" s="227"/>
      <c r="V106" s="227">
        <f>SUM(V107:V108)</f>
        <v>45.32</v>
      </c>
      <c r="W106" s="227"/>
      <c r="AG106" t="s">
        <v>120</v>
      </c>
    </row>
    <row r="107" spans="1:60" outlineLevel="1" x14ac:dyDescent="0.2">
      <c r="A107" s="240">
        <v>78</v>
      </c>
      <c r="B107" s="241" t="s">
        <v>297</v>
      </c>
      <c r="C107" s="251" t="s">
        <v>298</v>
      </c>
      <c r="D107" s="242" t="s">
        <v>239</v>
      </c>
      <c r="E107" s="243">
        <v>9.1999999999999993</v>
      </c>
      <c r="F107" s="244"/>
      <c r="G107" s="245">
        <f>ROUND(E107*F107,2)</f>
        <v>0</v>
      </c>
      <c r="H107" s="226"/>
      <c r="I107" s="225">
        <f>ROUND(E107*H107,2)</f>
        <v>0</v>
      </c>
      <c r="J107" s="226"/>
      <c r="K107" s="225">
        <f>ROUND(E107*J107,2)</f>
        <v>0</v>
      </c>
      <c r="L107" s="225">
        <v>21</v>
      </c>
      <c r="M107" s="225">
        <f>G107*(1+L107/100)</f>
        <v>0</v>
      </c>
      <c r="N107" s="225">
        <v>0</v>
      </c>
      <c r="O107" s="225">
        <f>ROUND(E107*N107,2)</f>
        <v>0</v>
      </c>
      <c r="P107" s="225">
        <v>0.33</v>
      </c>
      <c r="Q107" s="225">
        <f>ROUND(E107*P107,2)</f>
        <v>3.04</v>
      </c>
      <c r="R107" s="225"/>
      <c r="S107" s="225" t="s">
        <v>124</v>
      </c>
      <c r="T107" s="225" t="s">
        <v>124</v>
      </c>
      <c r="U107" s="225">
        <v>0.73499999999999999</v>
      </c>
      <c r="V107" s="225">
        <f>ROUND(E107*U107,2)</f>
        <v>6.76</v>
      </c>
      <c r="W107" s="22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126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40">
        <v>79</v>
      </c>
      <c r="B108" s="241" t="s">
        <v>299</v>
      </c>
      <c r="C108" s="251" t="s">
        <v>300</v>
      </c>
      <c r="D108" s="242" t="s">
        <v>129</v>
      </c>
      <c r="E108" s="243">
        <v>70.105500000000006</v>
      </c>
      <c r="F108" s="244"/>
      <c r="G108" s="245">
        <f>ROUND(E108*F108,2)</f>
        <v>0</v>
      </c>
      <c r="H108" s="226"/>
      <c r="I108" s="225">
        <f>ROUND(E108*H108,2)</f>
        <v>0</v>
      </c>
      <c r="J108" s="226"/>
      <c r="K108" s="225">
        <f>ROUND(E108*J108,2)</f>
        <v>0</v>
      </c>
      <c r="L108" s="225">
        <v>21</v>
      </c>
      <c r="M108" s="225">
        <f>G108*(1+L108/100)</f>
        <v>0</v>
      </c>
      <c r="N108" s="225">
        <v>0</v>
      </c>
      <c r="O108" s="225">
        <f>ROUND(E108*N108,2)</f>
        <v>0</v>
      </c>
      <c r="P108" s="225">
        <v>0</v>
      </c>
      <c r="Q108" s="225">
        <f>ROUND(E108*P108,2)</f>
        <v>0</v>
      </c>
      <c r="R108" s="225"/>
      <c r="S108" s="225" t="s">
        <v>124</v>
      </c>
      <c r="T108" s="225" t="s">
        <v>124</v>
      </c>
      <c r="U108" s="225">
        <v>0.55000000000000004</v>
      </c>
      <c r="V108" s="225">
        <f>ROUND(E108*U108,2)</f>
        <v>38.56</v>
      </c>
      <c r="W108" s="22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301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x14ac:dyDescent="0.2">
      <c r="A109" s="228" t="s">
        <v>119</v>
      </c>
      <c r="B109" s="229" t="s">
        <v>92</v>
      </c>
      <c r="C109" s="250" t="s">
        <v>90</v>
      </c>
      <c r="D109" s="230"/>
      <c r="E109" s="231"/>
      <c r="F109" s="232"/>
      <c r="G109" s="233">
        <f>SUMIF(AG110:AG121,"&lt;&gt;NOR",G110:G121)</f>
        <v>0</v>
      </c>
      <c r="H109" s="227"/>
      <c r="I109" s="227">
        <f>SUM(I110:I121)</f>
        <v>0</v>
      </c>
      <c r="J109" s="227"/>
      <c r="K109" s="227">
        <f>SUM(K110:K121)</f>
        <v>0</v>
      </c>
      <c r="L109" s="227"/>
      <c r="M109" s="227">
        <f>SUM(M110:M121)</f>
        <v>0</v>
      </c>
      <c r="N109" s="227"/>
      <c r="O109" s="227">
        <f>SUM(O110:O121)</f>
        <v>0</v>
      </c>
      <c r="P109" s="227"/>
      <c r="Q109" s="227">
        <f>SUM(Q110:Q121)</f>
        <v>0</v>
      </c>
      <c r="R109" s="227"/>
      <c r="S109" s="227"/>
      <c r="T109" s="227"/>
      <c r="U109" s="227"/>
      <c r="V109" s="227">
        <f>SUM(V110:V121)</f>
        <v>82.850000000000009</v>
      </c>
      <c r="W109" s="227"/>
      <c r="AG109" t="s">
        <v>120</v>
      </c>
    </row>
    <row r="110" spans="1:60" outlineLevel="1" x14ac:dyDescent="0.2">
      <c r="A110" s="234">
        <v>80</v>
      </c>
      <c r="B110" s="235" t="s">
        <v>302</v>
      </c>
      <c r="C110" s="252" t="s">
        <v>303</v>
      </c>
      <c r="D110" s="236" t="s">
        <v>129</v>
      </c>
      <c r="E110" s="237">
        <v>28.042200000000001</v>
      </c>
      <c r="F110" s="238"/>
      <c r="G110" s="239">
        <f>ROUND(E110*F110,2)</f>
        <v>0</v>
      </c>
      <c r="H110" s="226"/>
      <c r="I110" s="225">
        <f>ROUND(E110*H110,2)</f>
        <v>0</v>
      </c>
      <c r="J110" s="226"/>
      <c r="K110" s="225">
        <f>ROUND(E110*J110,2)</f>
        <v>0</v>
      </c>
      <c r="L110" s="225">
        <v>21</v>
      </c>
      <c r="M110" s="225">
        <f>G110*(1+L110/100)</f>
        <v>0</v>
      </c>
      <c r="N110" s="225">
        <v>0</v>
      </c>
      <c r="O110" s="225">
        <f>ROUND(E110*N110,2)</f>
        <v>0</v>
      </c>
      <c r="P110" s="225">
        <v>0</v>
      </c>
      <c r="Q110" s="225">
        <f>ROUND(E110*P110,2)</f>
        <v>0</v>
      </c>
      <c r="R110" s="225"/>
      <c r="S110" s="225" t="s">
        <v>124</v>
      </c>
      <c r="T110" s="225" t="s">
        <v>124</v>
      </c>
      <c r="U110" s="225">
        <v>0.27700000000000002</v>
      </c>
      <c r="V110" s="225">
        <f>ROUND(E110*U110,2)</f>
        <v>7.77</v>
      </c>
      <c r="W110" s="22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301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23"/>
      <c r="B111" s="224"/>
      <c r="C111" s="253" t="s">
        <v>304</v>
      </c>
      <c r="D111" s="246"/>
      <c r="E111" s="246"/>
      <c r="F111" s="246"/>
      <c r="G111" s="246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151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23"/>
      <c r="B112" s="224"/>
      <c r="C112" s="254" t="s">
        <v>305</v>
      </c>
      <c r="D112" s="248"/>
      <c r="E112" s="248"/>
      <c r="F112" s="248"/>
      <c r="G112" s="248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151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ht="22.5" outlineLevel="1" x14ac:dyDescent="0.2">
      <c r="A113" s="223"/>
      <c r="B113" s="224"/>
      <c r="C113" s="254" t="s">
        <v>306</v>
      </c>
      <c r="D113" s="248"/>
      <c r="E113" s="248"/>
      <c r="F113" s="248"/>
      <c r="G113" s="248"/>
      <c r="H113" s="225"/>
      <c r="I113" s="225"/>
      <c r="J113" s="225"/>
      <c r="K113" s="225"/>
      <c r="L113" s="225"/>
      <c r="M113" s="225"/>
      <c r="N113" s="225"/>
      <c r="O113" s="225"/>
      <c r="P113" s="225"/>
      <c r="Q113" s="225"/>
      <c r="R113" s="225"/>
      <c r="S113" s="225"/>
      <c r="T113" s="225"/>
      <c r="U113" s="225"/>
      <c r="V113" s="225"/>
      <c r="W113" s="22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151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47" t="str">
        <f>C113</f>
        <v>- při vodorovné dopravě po vodě : vyložení na hromady na suchu nebo na přeložení na dopravní prostředek na suchu do 15 m vodorovně a současně do 4 m svisle,</v>
      </c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23"/>
      <c r="B114" s="224"/>
      <c r="C114" s="254" t="s">
        <v>307</v>
      </c>
      <c r="D114" s="248"/>
      <c r="E114" s="248"/>
      <c r="F114" s="248"/>
      <c r="G114" s="248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151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ht="22.5" outlineLevel="1" x14ac:dyDescent="0.2">
      <c r="A115" s="240">
        <v>81</v>
      </c>
      <c r="B115" s="241" t="s">
        <v>308</v>
      </c>
      <c r="C115" s="251" t="s">
        <v>309</v>
      </c>
      <c r="D115" s="242" t="s">
        <v>129</v>
      </c>
      <c r="E115" s="243">
        <v>14.021100000000001</v>
      </c>
      <c r="F115" s="244"/>
      <c r="G115" s="245">
        <f>ROUND(E115*F115,2)</f>
        <v>0</v>
      </c>
      <c r="H115" s="226"/>
      <c r="I115" s="225">
        <f>ROUND(E115*H115,2)</f>
        <v>0</v>
      </c>
      <c r="J115" s="226"/>
      <c r="K115" s="225">
        <f>ROUND(E115*J115,2)</f>
        <v>0</v>
      </c>
      <c r="L115" s="225">
        <v>21</v>
      </c>
      <c r="M115" s="225">
        <f>G115*(1+L115/100)</f>
        <v>0</v>
      </c>
      <c r="N115" s="225">
        <v>0</v>
      </c>
      <c r="O115" s="225">
        <f>ROUND(E115*N115,2)</f>
        <v>0</v>
      </c>
      <c r="P115" s="225">
        <v>0</v>
      </c>
      <c r="Q115" s="225">
        <f>ROUND(E115*P115,2)</f>
        <v>0</v>
      </c>
      <c r="R115" s="225"/>
      <c r="S115" s="225" t="s">
        <v>124</v>
      </c>
      <c r="T115" s="225" t="s">
        <v>124</v>
      </c>
      <c r="U115" s="225">
        <v>2.0670000000000002</v>
      </c>
      <c r="V115" s="225">
        <f>ROUND(E115*U115,2)</f>
        <v>28.98</v>
      </c>
      <c r="W115" s="22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301</v>
      </c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34">
        <v>82</v>
      </c>
      <c r="B116" s="235" t="s">
        <v>310</v>
      </c>
      <c r="C116" s="252" t="s">
        <v>311</v>
      </c>
      <c r="D116" s="236" t="s">
        <v>129</v>
      </c>
      <c r="E116" s="237">
        <v>14.021100000000001</v>
      </c>
      <c r="F116" s="238"/>
      <c r="G116" s="239">
        <f>ROUND(E116*F116,2)</f>
        <v>0</v>
      </c>
      <c r="H116" s="226"/>
      <c r="I116" s="225">
        <f>ROUND(E116*H116,2)</f>
        <v>0</v>
      </c>
      <c r="J116" s="226"/>
      <c r="K116" s="225">
        <f>ROUND(E116*J116,2)</f>
        <v>0</v>
      </c>
      <c r="L116" s="225">
        <v>21</v>
      </c>
      <c r="M116" s="225">
        <f>G116*(1+L116/100)</f>
        <v>0</v>
      </c>
      <c r="N116" s="225">
        <v>0</v>
      </c>
      <c r="O116" s="225">
        <f>ROUND(E116*N116,2)</f>
        <v>0</v>
      </c>
      <c r="P116" s="225">
        <v>0</v>
      </c>
      <c r="Q116" s="225">
        <f>ROUND(E116*P116,2)</f>
        <v>0</v>
      </c>
      <c r="R116" s="225"/>
      <c r="S116" s="225" t="s">
        <v>124</v>
      </c>
      <c r="T116" s="225" t="s">
        <v>124</v>
      </c>
      <c r="U116" s="225">
        <v>2.8260000000000001</v>
      </c>
      <c r="V116" s="225">
        <f>ROUND(E116*U116,2)</f>
        <v>39.619999999999997</v>
      </c>
      <c r="W116" s="22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301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23"/>
      <c r="B117" s="224"/>
      <c r="C117" s="253" t="s">
        <v>312</v>
      </c>
      <c r="D117" s="246"/>
      <c r="E117" s="246"/>
      <c r="F117" s="246"/>
      <c r="G117" s="246"/>
      <c r="H117" s="225"/>
      <c r="I117" s="225"/>
      <c r="J117" s="225"/>
      <c r="K117" s="225"/>
      <c r="L117" s="225"/>
      <c r="M117" s="225"/>
      <c r="N117" s="225"/>
      <c r="O117" s="225"/>
      <c r="P117" s="225"/>
      <c r="Q117" s="225"/>
      <c r="R117" s="225"/>
      <c r="S117" s="225"/>
      <c r="T117" s="225"/>
      <c r="U117" s="225"/>
      <c r="V117" s="225"/>
      <c r="W117" s="22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151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40">
        <v>83</v>
      </c>
      <c r="B118" s="241" t="s">
        <v>313</v>
      </c>
      <c r="C118" s="251" t="s">
        <v>314</v>
      </c>
      <c r="D118" s="242" t="s">
        <v>129</v>
      </c>
      <c r="E118" s="243">
        <v>28.042200000000001</v>
      </c>
      <c r="F118" s="244"/>
      <c r="G118" s="245">
        <f>ROUND(E118*F118,2)</f>
        <v>0</v>
      </c>
      <c r="H118" s="226"/>
      <c r="I118" s="225">
        <f>ROUND(E118*H118,2)</f>
        <v>0</v>
      </c>
      <c r="J118" s="226"/>
      <c r="K118" s="225">
        <f>ROUND(E118*J118,2)</f>
        <v>0</v>
      </c>
      <c r="L118" s="225">
        <v>21</v>
      </c>
      <c r="M118" s="225">
        <f>G118*(1+L118/100)</f>
        <v>0</v>
      </c>
      <c r="N118" s="225">
        <v>0</v>
      </c>
      <c r="O118" s="225">
        <f>ROUND(E118*N118,2)</f>
        <v>0</v>
      </c>
      <c r="P118" s="225">
        <v>0</v>
      </c>
      <c r="Q118" s="225">
        <f>ROUND(E118*P118,2)</f>
        <v>0</v>
      </c>
      <c r="R118" s="225"/>
      <c r="S118" s="225" t="s">
        <v>124</v>
      </c>
      <c r="T118" s="225" t="s">
        <v>124</v>
      </c>
      <c r="U118" s="225">
        <v>0.21</v>
      </c>
      <c r="V118" s="225">
        <f>ROUND(E118*U118,2)</f>
        <v>5.89</v>
      </c>
      <c r="W118" s="22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301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40">
        <v>84</v>
      </c>
      <c r="B119" s="241" t="s">
        <v>315</v>
      </c>
      <c r="C119" s="251" t="s">
        <v>316</v>
      </c>
      <c r="D119" s="242" t="s">
        <v>129</v>
      </c>
      <c r="E119" s="243">
        <v>14.021100000000001</v>
      </c>
      <c r="F119" s="244"/>
      <c r="G119" s="245">
        <f>ROUND(E119*F119,2)</f>
        <v>0</v>
      </c>
      <c r="H119" s="226"/>
      <c r="I119" s="225">
        <f>ROUND(E119*H119,2)</f>
        <v>0</v>
      </c>
      <c r="J119" s="226"/>
      <c r="K119" s="225">
        <f>ROUND(E119*J119,2)</f>
        <v>0</v>
      </c>
      <c r="L119" s="225">
        <v>21</v>
      </c>
      <c r="M119" s="225">
        <f>G119*(1+L119/100)</f>
        <v>0</v>
      </c>
      <c r="N119" s="225">
        <v>0</v>
      </c>
      <c r="O119" s="225">
        <f>ROUND(E119*N119,2)</f>
        <v>0</v>
      </c>
      <c r="P119" s="225">
        <v>0</v>
      </c>
      <c r="Q119" s="225">
        <f>ROUND(E119*P119,2)</f>
        <v>0</v>
      </c>
      <c r="R119" s="225"/>
      <c r="S119" s="225" t="s">
        <v>124</v>
      </c>
      <c r="T119" s="225" t="s">
        <v>124</v>
      </c>
      <c r="U119" s="225">
        <v>4.2000000000000003E-2</v>
      </c>
      <c r="V119" s="225">
        <f>ROUND(E119*U119,2)</f>
        <v>0.59</v>
      </c>
      <c r="W119" s="22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301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40">
        <v>85</v>
      </c>
      <c r="B120" s="241" t="s">
        <v>317</v>
      </c>
      <c r="C120" s="251" t="s">
        <v>318</v>
      </c>
      <c r="D120" s="242" t="s">
        <v>129</v>
      </c>
      <c r="E120" s="243">
        <v>70.105500000000006</v>
      </c>
      <c r="F120" s="244"/>
      <c r="G120" s="245">
        <f>ROUND(E120*F120,2)</f>
        <v>0</v>
      </c>
      <c r="H120" s="226"/>
      <c r="I120" s="225">
        <f>ROUND(E120*H120,2)</f>
        <v>0</v>
      </c>
      <c r="J120" s="226"/>
      <c r="K120" s="225">
        <f>ROUND(E120*J120,2)</f>
        <v>0</v>
      </c>
      <c r="L120" s="225">
        <v>21</v>
      </c>
      <c r="M120" s="225">
        <f>G120*(1+L120/100)</f>
        <v>0</v>
      </c>
      <c r="N120" s="225">
        <v>0</v>
      </c>
      <c r="O120" s="225">
        <f>ROUND(E120*N120,2)</f>
        <v>0</v>
      </c>
      <c r="P120" s="225">
        <v>0</v>
      </c>
      <c r="Q120" s="225">
        <f>ROUND(E120*P120,2)</f>
        <v>0</v>
      </c>
      <c r="R120" s="225"/>
      <c r="S120" s="225" t="s">
        <v>124</v>
      </c>
      <c r="T120" s="225" t="s">
        <v>124</v>
      </c>
      <c r="U120" s="225">
        <v>0</v>
      </c>
      <c r="V120" s="225">
        <f>ROUND(E120*U120,2)</f>
        <v>0</v>
      </c>
      <c r="W120" s="22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301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40">
        <v>86</v>
      </c>
      <c r="B121" s="241" t="s">
        <v>319</v>
      </c>
      <c r="C121" s="251" t="s">
        <v>320</v>
      </c>
      <c r="D121" s="242" t="s">
        <v>129</v>
      </c>
      <c r="E121" s="243">
        <v>14.021100000000001</v>
      </c>
      <c r="F121" s="244"/>
      <c r="G121" s="245">
        <f>ROUND(E121*F121,2)</f>
        <v>0</v>
      </c>
      <c r="H121" s="226"/>
      <c r="I121" s="225">
        <f>ROUND(E121*H121,2)</f>
        <v>0</v>
      </c>
      <c r="J121" s="226"/>
      <c r="K121" s="225">
        <f>ROUND(E121*J121,2)</f>
        <v>0</v>
      </c>
      <c r="L121" s="225">
        <v>21</v>
      </c>
      <c r="M121" s="225">
        <f>G121*(1+L121/100)</f>
        <v>0</v>
      </c>
      <c r="N121" s="225">
        <v>0</v>
      </c>
      <c r="O121" s="225">
        <f>ROUND(E121*N121,2)</f>
        <v>0</v>
      </c>
      <c r="P121" s="225">
        <v>0</v>
      </c>
      <c r="Q121" s="225">
        <f>ROUND(E121*P121,2)</f>
        <v>0</v>
      </c>
      <c r="R121" s="225"/>
      <c r="S121" s="225" t="s">
        <v>124</v>
      </c>
      <c r="T121" s="225" t="s">
        <v>124</v>
      </c>
      <c r="U121" s="225">
        <v>0</v>
      </c>
      <c r="V121" s="225">
        <f>ROUND(E121*U121,2)</f>
        <v>0</v>
      </c>
      <c r="W121" s="22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301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x14ac:dyDescent="0.2">
      <c r="A122" s="228" t="s">
        <v>119</v>
      </c>
      <c r="B122" s="229" t="s">
        <v>93</v>
      </c>
      <c r="C122" s="250" t="s">
        <v>29</v>
      </c>
      <c r="D122" s="230"/>
      <c r="E122" s="231"/>
      <c r="F122" s="232"/>
      <c r="G122" s="233">
        <f>SUMIF(AG123:AG125,"&lt;&gt;NOR",G123:G125)</f>
        <v>0</v>
      </c>
      <c r="H122" s="227"/>
      <c r="I122" s="227">
        <f>SUM(I123:I125)</f>
        <v>0</v>
      </c>
      <c r="J122" s="227"/>
      <c r="K122" s="227">
        <f>SUM(K123:K125)</f>
        <v>0</v>
      </c>
      <c r="L122" s="227"/>
      <c r="M122" s="227">
        <f>SUM(M123:M125)</f>
        <v>0</v>
      </c>
      <c r="N122" s="227"/>
      <c r="O122" s="227">
        <f>SUM(O123:O125)</f>
        <v>0</v>
      </c>
      <c r="P122" s="227"/>
      <c r="Q122" s="227">
        <f>SUM(Q123:Q125)</f>
        <v>0</v>
      </c>
      <c r="R122" s="227"/>
      <c r="S122" s="227"/>
      <c r="T122" s="227"/>
      <c r="U122" s="227"/>
      <c r="V122" s="227">
        <f>SUM(V123:V125)</f>
        <v>0</v>
      </c>
      <c r="W122" s="227"/>
      <c r="AG122" t="s">
        <v>120</v>
      </c>
    </row>
    <row r="123" spans="1:60" ht="22.5" outlineLevel="1" x14ac:dyDescent="0.2">
      <c r="A123" s="240">
        <v>87</v>
      </c>
      <c r="B123" s="241" t="s">
        <v>321</v>
      </c>
      <c r="C123" s="251" t="s">
        <v>322</v>
      </c>
      <c r="D123" s="242" t="s">
        <v>323</v>
      </c>
      <c r="E123" s="243">
        <v>1</v>
      </c>
      <c r="F123" s="244"/>
      <c r="G123" s="245">
        <f>ROUND(E123*F123,2)</f>
        <v>0</v>
      </c>
      <c r="H123" s="226"/>
      <c r="I123" s="225">
        <f>ROUND(E123*H123,2)</f>
        <v>0</v>
      </c>
      <c r="J123" s="226"/>
      <c r="K123" s="225">
        <f>ROUND(E123*J123,2)</f>
        <v>0</v>
      </c>
      <c r="L123" s="225">
        <v>21</v>
      </c>
      <c r="M123" s="225">
        <f>G123*(1+L123/100)</f>
        <v>0</v>
      </c>
      <c r="N123" s="225">
        <v>0</v>
      </c>
      <c r="O123" s="225">
        <f>ROUND(E123*N123,2)</f>
        <v>0</v>
      </c>
      <c r="P123" s="225">
        <v>0</v>
      </c>
      <c r="Q123" s="225">
        <f>ROUND(E123*P123,2)</f>
        <v>0</v>
      </c>
      <c r="R123" s="225"/>
      <c r="S123" s="225" t="s">
        <v>124</v>
      </c>
      <c r="T123" s="225" t="s">
        <v>125</v>
      </c>
      <c r="U123" s="225">
        <v>0</v>
      </c>
      <c r="V123" s="225">
        <f>ROUND(E123*U123,2)</f>
        <v>0</v>
      </c>
      <c r="W123" s="22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324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34">
        <v>88</v>
      </c>
      <c r="B124" s="235" t="s">
        <v>325</v>
      </c>
      <c r="C124" s="252" t="s">
        <v>326</v>
      </c>
      <c r="D124" s="236" t="s">
        <v>327</v>
      </c>
      <c r="E124" s="237">
        <v>1</v>
      </c>
      <c r="F124" s="238"/>
      <c r="G124" s="239">
        <f>ROUND(E124*F124,2)</f>
        <v>0</v>
      </c>
      <c r="H124" s="226"/>
      <c r="I124" s="225">
        <f>ROUND(E124*H124,2)</f>
        <v>0</v>
      </c>
      <c r="J124" s="226"/>
      <c r="K124" s="225">
        <f>ROUND(E124*J124,2)</f>
        <v>0</v>
      </c>
      <c r="L124" s="225">
        <v>21</v>
      </c>
      <c r="M124" s="225">
        <f>G124*(1+L124/100)</f>
        <v>0</v>
      </c>
      <c r="N124" s="225">
        <v>0</v>
      </c>
      <c r="O124" s="225">
        <f>ROUND(E124*N124,2)</f>
        <v>0</v>
      </c>
      <c r="P124" s="225">
        <v>0</v>
      </c>
      <c r="Q124" s="225">
        <f>ROUND(E124*P124,2)</f>
        <v>0</v>
      </c>
      <c r="R124" s="225"/>
      <c r="S124" s="225" t="s">
        <v>124</v>
      </c>
      <c r="T124" s="225" t="s">
        <v>125</v>
      </c>
      <c r="U124" s="225">
        <v>0</v>
      </c>
      <c r="V124" s="225">
        <f>ROUND(E124*U124,2)</f>
        <v>0</v>
      </c>
      <c r="W124" s="22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324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23"/>
      <c r="B125" s="224"/>
      <c r="C125" s="253" t="s">
        <v>328</v>
      </c>
      <c r="D125" s="246"/>
      <c r="E125" s="246"/>
      <c r="F125" s="246"/>
      <c r="G125" s="246"/>
      <c r="H125" s="225"/>
      <c r="I125" s="225"/>
      <c r="J125" s="225"/>
      <c r="K125" s="225"/>
      <c r="L125" s="225"/>
      <c r="M125" s="225"/>
      <c r="N125" s="225"/>
      <c r="O125" s="225"/>
      <c r="P125" s="225"/>
      <c r="Q125" s="225"/>
      <c r="R125" s="225"/>
      <c r="S125" s="225"/>
      <c r="T125" s="225"/>
      <c r="U125" s="225"/>
      <c r="V125" s="225"/>
      <c r="W125" s="22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151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x14ac:dyDescent="0.2">
      <c r="A126" s="5"/>
      <c r="B126" s="6"/>
      <c r="C126" s="255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v>15</v>
      </c>
      <c r="AF126">
        <v>21</v>
      </c>
    </row>
    <row r="127" spans="1:60" x14ac:dyDescent="0.2">
      <c r="A127" s="209"/>
      <c r="B127" s="210" t="s">
        <v>31</v>
      </c>
      <c r="C127" s="256"/>
      <c r="D127" s="211"/>
      <c r="E127" s="212"/>
      <c r="F127" s="212"/>
      <c r="G127" s="249">
        <f>G8+G11+G19+G24+G27+G30+G33+G38+G46+G54+G60+G64+G72+G76+G90+G96+G98+G106+G109+G122</f>
        <v>0</v>
      </c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AE127">
        <f>SUMIF(L7:L125,AE126,G7:G125)</f>
        <v>0</v>
      </c>
      <c r="AF127">
        <f>SUMIF(L7:L125,AF126,G7:G125)</f>
        <v>0</v>
      </c>
      <c r="AG127" t="s">
        <v>329</v>
      </c>
    </row>
    <row r="128" spans="1:60" x14ac:dyDescent="0.2">
      <c r="A128" s="5"/>
      <c r="B128" s="6"/>
      <c r="C128" s="255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5"/>
      <c r="B129" s="6"/>
      <c r="C129" s="255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13" t="s">
        <v>330</v>
      </c>
      <c r="B130" s="213"/>
      <c r="C130" s="257"/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14"/>
      <c r="B131" s="215"/>
      <c r="C131" s="258"/>
      <c r="D131" s="215"/>
      <c r="E131" s="215"/>
      <c r="F131" s="215"/>
      <c r="G131" s="21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AG131" t="s">
        <v>331</v>
      </c>
    </row>
    <row r="132" spans="1:33" x14ac:dyDescent="0.2">
      <c r="A132" s="217"/>
      <c r="B132" s="218"/>
      <c r="C132" s="259"/>
      <c r="D132" s="218"/>
      <c r="E132" s="218"/>
      <c r="F132" s="218"/>
      <c r="G132" s="21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17"/>
      <c r="B133" s="218"/>
      <c r="C133" s="259"/>
      <c r="D133" s="218"/>
      <c r="E133" s="218"/>
      <c r="F133" s="218"/>
      <c r="G133" s="219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217"/>
      <c r="B134" s="218"/>
      <c r="C134" s="259"/>
      <c r="D134" s="218"/>
      <c r="E134" s="218"/>
      <c r="F134" s="218"/>
      <c r="G134" s="219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A135" s="220"/>
      <c r="B135" s="221"/>
      <c r="C135" s="260"/>
      <c r="D135" s="221"/>
      <c r="E135" s="221"/>
      <c r="F135" s="221"/>
      <c r="G135" s="222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33" x14ac:dyDescent="0.2">
      <c r="A136" s="5"/>
      <c r="B136" s="6"/>
      <c r="C136" s="255"/>
      <c r="D136" s="8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33" x14ac:dyDescent="0.2">
      <c r="C137" s="261"/>
      <c r="D137" s="190"/>
      <c r="AG137" t="s">
        <v>332</v>
      </c>
    </row>
    <row r="138" spans="1:33" x14ac:dyDescent="0.2">
      <c r="D138" s="190"/>
    </row>
    <row r="139" spans="1:33" x14ac:dyDescent="0.2">
      <c r="D139" s="190"/>
    </row>
    <row r="140" spans="1:33" x14ac:dyDescent="0.2">
      <c r="D140" s="190"/>
    </row>
    <row r="141" spans="1:33" x14ac:dyDescent="0.2">
      <c r="D141" s="190"/>
    </row>
    <row r="142" spans="1:33" x14ac:dyDescent="0.2">
      <c r="D142" s="190"/>
    </row>
    <row r="143" spans="1:33" x14ac:dyDescent="0.2">
      <c r="D143" s="190"/>
    </row>
    <row r="144" spans="1:33" x14ac:dyDescent="0.2">
      <c r="D144" s="190"/>
    </row>
    <row r="145" spans="4:4" x14ac:dyDescent="0.2">
      <c r="D145" s="190"/>
    </row>
    <row r="146" spans="4:4" x14ac:dyDescent="0.2">
      <c r="D146" s="190"/>
    </row>
    <row r="147" spans="4:4" x14ac:dyDescent="0.2">
      <c r="D147" s="190"/>
    </row>
    <row r="148" spans="4:4" x14ac:dyDescent="0.2">
      <c r="D148" s="190"/>
    </row>
    <row r="149" spans="4:4" x14ac:dyDescent="0.2">
      <c r="D149" s="190"/>
    </row>
    <row r="150" spans="4:4" x14ac:dyDescent="0.2">
      <c r="D150" s="190"/>
    </row>
    <row r="151" spans="4:4" x14ac:dyDescent="0.2">
      <c r="D151" s="190"/>
    </row>
    <row r="152" spans="4:4" x14ac:dyDescent="0.2">
      <c r="D152" s="190"/>
    </row>
    <row r="153" spans="4:4" x14ac:dyDescent="0.2">
      <c r="D153" s="190"/>
    </row>
    <row r="154" spans="4:4" x14ac:dyDescent="0.2">
      <c r="D154" s="190"/>
    </row>
    <row r="155" spans="4:4" x14ac:dyDescent="0.2">
      <c r="D155" s="190"/>
    </row>
    <row r="156" spans="4:4" x14ac:dyDescent="0.2">
      <c r="D156" s="190"/>
    </row>
    <row r="157" spans="4:4" x14ac:dyDescent="0.2">
      <c r="D157" s="190"/>
    </row>
    <row r="158" spans="4:4" x14ac:dyDescent="0.2">
      <c r="D158" s="190"/>
    </row>
    <row r="159" spans="4:4" x14ac:dyDescent="0.2">
      <c r="D159" s="190"/>
    </row>
    <row r="160" spans="4:4" x14ac:dyDescent="0.2">
      <c r="D160" s="190"/>
    </row>
    <row r="161" spans="4:4" x14ac:dyDescent="0.2">
      <c r="D161" s="190"/>
    </row>
    <row r="162" spans="4:4" x14ac:dyDescent="0.2">
      <c r="D162" s="190"/>
    </row>
    <row r="163" spans="4:4" x14ac:dyDescent="0.2">
      <c r="D163" s="190"/>
    </row>
    <row r="164" spans="4:4" x14ac:dyDescent="0.2">
      <c r="D164" s="190"/>
    </row>
    <row r="165" spans="4:4" x14ac:dyDescent="0.2">
      <c r="D165" s="190"/>
    </row>
    <row r="166" spans="4:4" x14ac:dyDescent="0.2">
      <c r="D166" s="190"/>
    </row>
    <row r="167" spans="4:4" x14ac:dyDescent="0.2">
      <c r="D167" s="190"/>
    </row>
    <row r="168" spans="4:4" x14ac:dyDescent="0.2">
      <c r="D168" s="190"/>
    </row>
    <row r="169" spans="4:4" x14ac:dyDescent="0.2">
      <c r="D169" s="190"/>
    </row>
    <row r="170" spans="4:4" x14ac:dyDescent="0.2">
      <c r="D170" s="190"/>
    </row>
    <row r="171" spans="4:4" x14ac:dyDescent="0.2">
      <c r="D171" s="190"/>
    </row>
    <row r="172" spans="4:4" x14ac:dyDescent="0.2">
      <c r="D172" s="190"/>
    </row>
    <row r="173" spans="4:4" x14ac:dyDescent="0.2">
      <c r="D173" s="190"/>
    </row>
    <row r="174" spans="4:4" x14ac:dyDescent="0.2">
      <c r="D174" s="190"/>
    </row>
    <row r="175" spans="4:4" x14ac:dyDescent="0.2">
      <c r="D175" s="190"/>
    </row>
    <row r="176" spans="4:4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password="C787" sheet="1"/>
  <mergeCells count="16">
    <mergeCell ref="C111:G111"/>
    <mergeCell ref="C112:G112"/>
    <mergeCell ref="C113:G113"/>
    <mergeCell ref="C114:G114"/>
    <mergeCell ref="C117:G117"/>
    <mergeCell ref="C125:G125"/>
    <mergeCell ref="A1:G1"/>
    <mergeCell ref="C2:G2"/>
    <mergeCell ref="C3:G3"/>
    <mergeCell ref="C4:G4"/>
    <mergeCell ref="A130:C130"/>
    <mergeCell ref="A131:G135"/>
    <mergeCell ref="C22:G22"/>
    <mergeCell ref="C48:G48"/>
    <mergeCell ref="C50:G50"/>
    <mergeCell ref="C78:G7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SO1 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'SO1 v Pol'!Názvy_tisku</vt:lpstr>
      <vt:lpstr>oadresa</vt:lpstr>
      <vt:lpstr>Stavba!Objednatel</vt:lpstr>
      <vt:lpstr>Stavba!Objekt</vt:lpstr>
      <vt:lpstr>'SO1 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Pavel</dc:creator>
  <cp:lastModifiedBy>Navrátil Pavel</cp:lastModifiedBy>
  <cp:lastPrinted>2014-02-28T09:52:57Z</cp:lastPrinted>
  <dcterms:created xsi:type="dcterms:W3CDTF">2009-04-08T07:15:50Z</dcterms:created>
  <dcterms:modified xsi:type="dcterms:W3CDTF">2018-04-23T03:53:43Z</dcterms:modified>
</cp:coreProperties>
</file>